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ЭтаКнига"/>
  <bookViews>
    <workbookView xWindow="-120" yWindow="-120" windowWidth="29040" windowHeight="15840"/>
  </bookViews>
  <sheets>
    <sheet name="2024" sheetId="2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2" i="26" l="1"/>
  <c r="T17" i="26" l="1"/>
  <c r="L17" i="26"/>
  <c r="L34" i="26"/>
  <c r="L19" i="26"/>
  <c r="W19" i="26"/>
  <c r="W17" i="26"/>
  <c r="T19" i="26"/>
  <c r="S19" i="26"/>
  <c r="R19" i="26"/>
  <c r="Q19" i="26"/>
  <c r="P19" i="26"/>
  <c r="F121" i="26"/>
  <c r="F119" i="26"/>
  <c r="F117" i="26"/>
  <c r="F115" i="26"/>
  <c r="F112" i="26"/>
  <c r="F109" i="26"/>
  <c r="F101" i="26"/>
  <c r="F95" i="26"/>
  <c r="F89" i="26"/>
  <c r="F123" i="26" l="1"/>
  <c r="D123" i="26"/>
  <c r="H121" i="26"/>
  <c r="C121" i="26"/>
  <c r="G121" i="26" s="1"/>
  <c r="H119" i="26"/>
  <c r="C119" i="26"/>
  <c r="G119" i="26" s="1"/>
  <c r="H117" i="26"/>
  <c r="C117" i="26"/>
  <c r="G117" i="26" s="1"/>
  <c r="H115" i="26"/>
  <c r="C115" i="26"/>
  <c r="G115" i="26" s="1"/>
  <c r="H112" i="26"/>
  <c r="C112" i="26"/>
  <c r="G112" i="26" s="1"/>
  <c r="H109" i="26"/>
  <c r="E123" i="26"/>
  <c r="C109" i="26"/>
  <c r="H105" i="26"/>
  <c r="E105" i="26"/>
  <c r="C105" i="26"/>
  <c r="D103" i="26"/>
  <c r="H101" i="26"/>
  <c r="C101" i="26"/>
  <c r="G101" i="26" s="1"/>
  <c r="H99" i="26"/>
  <c r="E99" i="26"/>
  <c r="C99" i="26"/>
  <c r="F97" i="26"/>
  <c r="H97" i="26" s="1"/>
  <c r="C97" i="26"/>
  <c r="G97" i="26" s="1"/>
  <c r="H95" i="26"/>
  <c r="C95" i="26"/>
  <c r="G95" i="26" s="1"/>
  <c r="F92" i="26"/>
  <c r="H92" i="26" s="1"/>
  <c r="C92" i="26"/>
  <c r="G92" i="26" s="1"/>
  <c r="H89" i="26"/>
  <c r="C89" i="26"/>
  <c r="G89" i="26" s="1"/>
  <c r="H62" i="26"/>
  <c r="E62" i="26"/>
  <c r="C62" i="26"/>
  <c r="G62" i="26" s="1"/>
  <c r="H51" i="26"/>
  <c r="E51" i="26"/>
  <c r="C51" i="26"/>
  <c r="H47" i="26"/>
  <c r="E47" i="26"/>
  <c r="C47" i="26"/>
  <c r="H32" i="26"/>
  <c r="E32" i="26"/>
  <c r="C32" i="26"/>
  <c r="N28" i="26"/>
  <c r="N31" i="26" s="1"/>
  <c r="L28" i="26"/>
  <c r="L31" i="26" s="1"/>
  <c r="O24" i="26"/>
  <c r="N24" i="26"/>
  <c r="M24" i="26"/>
  <c r="H22" i="26"/>
  <c r="E22" i="26"/>
  <c r="C22" i="26"/>
  <c r="AA21" i="26"/>
  <c r="Z21" i="26"/>
  <c r="Y21" i="26"/>
  <c r="X21" i="26"/>
  <c r="U21" i="26"/>
  <c r="T21" i="26"/>
  <c r="R21" i="26"/>
  <c r="P21" i="26"/>
  <c r="N21" i="26"/>
  <c r="M21" i="26"/>
  <c r="L21" i="26"/>
  <c r="V19" i="26"/>
  <c r="S21" i="26"/>
  <c r="Q21" i="26"/>
  <c r="O28" i="26"/>
  <c r="O31" i="26" s="1"/>
  <c r="M28" i="26"/>
  <c r="M31" i="26" s="1"/>
  <c r="W21" i="26"/>
  <c r="V17" i="26"/>
  <c r="L24" i="26"/>
  <c r="G47" i="26" l="1"/>
  <c r="G105" i="26"/>
  <c r="G99" i="26"/>
  <c r="C103" i="26"/>
  <c r="G51" i="26"/>
  <c r="H123" i="26"/>
  <c r="F103" i="26"/>
  <c r="F107" i="26" s="1"/>
  <c r="F125" i="26" s="1"/>
  <c r="E103" i="26"/>
  <c r="E107" i="26" s="1"/>
  <c r="E125" i="26" s="1"/>
  <c r="C123" i="26"/>
  <c r="G123" i="26" s="1"/>
  <c r="G32" i="26"/>
  <c r="D107" i="26"/>
  <c r="V21" i="26"/>
  <c r="C107" i="26"/>
  <c r="G22" i="26"/>
  <c r="O21" i="26"/>
  <c r="G109" i="26"/>
  <c r="D125" i="26"/>
  <c r="H107" i="26" l="1"/>
  <c r="H103" i="26"/>
  <c r="H125" i="26"/>
  <c r="G103" i="26"/>
  <c r="C125" i="26"/>
  <c r="G107" i="26"/>
  <c r="G125" i="26" s="1"/>
</calcChain>
</file>

<file path=xl/sharedStrings.xml><?xml version="1.0" encoding="utf-8"?>
<sst xmlns="http://schemas.openxmlformats.org/spreadsheetml/2006/main" count="312" uniqueCount="230">
  <si>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</si>
  <si>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</si>
  <si>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</si>
  <si>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Текущее </t>
  </si>
  <si>
    <t>Коммуналь.</t>
  </si>
  <si>
    <t>в том числе</t>
  </si>
  <si>
    <t xml:space="preserve">Общая  площадь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</si>
  <si>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</si>
  <si>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</si>
  <si>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</si>
  <si>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</si>
  <si>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</si>
  <si>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</si>
  <si>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</si>
  <si>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помещений, всего кв.м</t>
  </si>
  <si>
    <t>Всего,</t>
  </si>
  <si>
    <t>в том числе:</t>
  </si>
  <si>
    <t xml:space="preserve">                                                                      </t>
  </si>
  <si>
    <t>руб.</t>
  </si>
  <si>
    <t>руб</t>
  </si>
  <si>
    <t>жилых помещений</t>
  </si>
  <si>
    <t>нежилых помещений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</si>
  <si>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</si>
  <si>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</si>
  <si>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</si>
  <si>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</si>
  <si>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</si>
  <si>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</si>
  <si>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</si>
  <si>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</si>
  <si>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</si>
  <si>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</si>
  <si>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</si>
  <si>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</si>
  <si>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</si>
  <si>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</si>
  <si>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</si>
  <si>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</si>
  <si>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</si>
  <si>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(перечень согласно ПП</t>
  </si>
  <si>
    <t xml:space="preserve">устранение незначительных неисправностей 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</si>
  <si>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</si>
  <si>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</si>
  <si>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</si>
  <si>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</si>
  <si>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 системах  отопления, водоснабжения,</t>
  </si>
  <si>
    <t>Выполнено работ (оказано услуг)</t>
  </si>
  <si>
    <t>водоотведения, электроснабжения,</t>
  </si>
  <si>
    <t>Остаток д/ср-в(начисл-выполнено)</t>
  </si>
  <si>
    <t xml:space="preserve"> а также: ремонт, регулировка,</t>
  </si>
  <si>
    <t>("-"   перевыполнено работ;</t>
  </si>
  <si>
    <t>наладка и испытание систем центрального</t>
  </si>
  <si>
    <t xml:space="preserve"> "+"  недовыполнено работ)</t>
  </si>
  <si>
    <t>отопления; промывка, опрессовка, консервация</t>
  </si>
  <si>
    <t xml:space="preserve">и расконсервация системы центрального </t>
  </si>
  <si>
    <t>Остаток д/ср-в(оплачено-выполнено)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</si>
  <si>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</si>
  <si>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</si>
  <si>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</si>
  <si>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II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</si>
  <si>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</si>
  <si>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</si>
  <si>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</si>
  <si>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</si>
  <si>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Примечание:</t>
  </si>
  <si>
    <t>диспетчерское</t>
  </si>
  <si>
    <t xml:space="preserve">водоотведения, теплоснабжения и </t>
  </si>
  <si>
    <t>Ежемесячно</t>
  </si>
  <si>
    <t xml:space="preserve">(перечень согласно ПП РФ №290 </t>
  </si>
  <si>
    <t>от 03.04.2013г., минимальная периодичность</t>
  </si>
  <si>
    <t>в соответствии с законодательством РФ)</t>
  </si>
  <si>
    <t>территории</t>
  </si>
  <si>
    <t>Подметание территории</t>
  </si>
  <si>
    <t>фонтана</t>
  </si>
  <si>
    <t>Круглосуточно</t>
  </si>
  <si>
    <t>В зимний период</t>
  </si>
  <si>
    <t xml:space="preserve">             Отчет </t>
  </si>
  <si>
    <t xml:space="preserve">                     по многоквартирному дому, расположенному по адресу:  Кубовая, 96</t>
  </si>
  <si>
    <t xml:space="preserve">          Отчет по затратам на  содержанию и текущий ремонт общего имущества  многоквартирного  дома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</si>
  <si>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</si>
  <si>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</si>
  <si>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</si>
  <si>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</si>
  <si>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</si>
  <si>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</si>
  <si>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перерасчет</t>
  </si>
  <si>
    <t>элементов здания</t>
  </si>
  <si>
    <t>Поступления от размещения оборудования связи,</t>
  </si>
  <si>
    <t>размещения рекламы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</si>
  <si>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</si>
  <si>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</si>
  <si>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</si>
  <si>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</si>
  <si>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</si>
  <si>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</si>
  <si>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</si>
  <si>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</si>
  <si>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</si>
  <si>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</si>
  <si>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</si>
  <si>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</si>
  <si>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</si>
  <si>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МКД, протирка указателей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</si>
  <si>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</si>
  <si>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</si>
  <si>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</si>
  <si>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</si>
  <si>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</si>
  <si>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</si>
  <si>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МКД, протирка указателей</t>
  </si>
  <si>
    <t>1 раз в квартал</t>
  </si>
  <si>
    <t>по заявке (1 раз в год)</t>
  </si>
  <si>
    <t>дизель-генераторных установок</t>
  </si>
  <si>
    <t>для повышения давления ХВ</t>
  </si>
  <si>
    <t>многоквартирным домом</t>
  </si>
  <si>
    <t>остат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</si>
  <si>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</si>
  <si>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</si>
  <si>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</si>
  <si>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</si>
  <si>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</si>
  <si>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</si>
  <si>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</si>
  <si>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</si>
  <si>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(грунт,отмостка,входы в подъезды),</t>
  </si>
  <si>
    <t>в конструктивных элементах здания,</t>
  </si>
  <si>
    <t>очистка кровли от мусора, грязи;</t>
  </si>
  <si>
    <t>очистка подвальных  помещений от мусора,</t>
  </si>
  <si>
    <t xml:space="preserve"> закрытие на замки подвальных дверей и т.д.</t>
  </si>
  <si>
    <t>энергообеспечения</t>
  </si>
  <si>
    <t>Влажное подметание тамбуров,</t>
  </si>
  <si>
    <t>обметание пыли с потолков, мытье</t>
  </si>
  <si>
    <t>мытье окон</t>
  </si>
  <si>
    <t>5.1. Уборка придомовой</t>
  </si>
  <si>
    <t>5.2. Уборка придомовой</t>
  </si>
  <si>
    <t>6. Дератизация,</t>
  </si>
  <si>
    <t>дезинсекция</t>
  </si>
  <si>
    <t>7. Обслуживание</t>
  </si>
  <si>
    <t xml:space="preserve">общедомовых </t>
  </si>
  <si>
    <t>приборов учета</t>
  </si>
  <si>
    <t xml:space="preserve"> лифтов</t>
  </si>
  <si>
    <t xml:space="preserve">Итого содержание </t>
  </si>
  <si>
    <t>общего имущества дома</t>
  </si>
  <si>
    <t>Всего стоимость работ и услуг</t>
  </si>
  <si>
    <t>по содержаниюи управлению МКД</t>
  </si>
  <si>
    <t>1 Механизированная</t>
  </si>
  <si>
    <t>уборка придомовой территории</t>
  </si>
  <si>
    <t>с вывозом снега на отвал</t>
  </si>
  <si>
    <t>Период: май-сентябрь</t>
  </si>
  <si>
    <t>Итого стоимость</t>
  </si>
  <si>
    <t>дополнительных услуг</t>
  </si>
  <si>
    <t xml:space="preserve">                     по многоквартирному дому, расположенному по адресу: Кубовая, 96</t>
  </si>
  <si>
    <t xml:space="preserve">газонов </t>
  </si>
  <si>
    <t xml:space="preserve">12.Управление </t>
  </si>
  <si>
    <t>Итого</t>
  </si>
  <si>
    <t>Остаток средств от размещения</t>
  </si>
  <si>
    <t>оборудования связи</t>
  </si>
  <si>
    <t>8. Обслуживание</t>
  </si>
  <si>
    <t xml:space="preserve">9. Обслуживание </t>
  </si>
  <si>
    <t xml:space="preserve">10.Обслуживание установки </t>
  </si>
  <si>
    <t>о</t>
  </si>
  <si>
    <t xml:space="preserve">Обращение </t>
  </si>
  <si>
    <t>с ТКО</t>
  </si>
  <si>
    <t>п.4=п.1+п.2-п.3;  п.6=п.2-п.5;  п.7=п.3-п.5;  п.II=п.I+п.7</t>
  </si>
  <si>
    <t>мелкий ремонт окон и дверей;</t>
  </si>
  <si>
    <t xml:space="preserve">11. Содержание </t>
  </si>
  <si>
    <t>контейнерной площадки</t>
  </si>
  <si>
    <t>Помывка</t>
  </si>
  <si>
    <t>окон, витраж</t>
  </si>
  <si>
    <t>фасада</t>
  </si>
  <si>
    <t xml:space="preserve">Разовый </t>
  </si>
  <si>
    <t>сбор</t>
  </si>
  <si>
    <t>(замена в/н)</t>
  </si>
  <si>
    <t xml:space="preserve">обслуживание  </t>
  </si>
  <si>
    <t xml:space="preserve">конструктивных </t>
  </si>
  <si>
    <t>2.Техническое обслуживание</t>
  </si>
  <si>
    <t xml:space="preserve">внутридомовых инженерных </t>
  </si>
  <si>
    <t xml:space="preserve">сетей и обслуживание </t>
  </si>
  <si>
    <t xml:space="preserve">системы электроснабжения </t>
  </si>
  <si>
    <t>многоквартирного дома</t>
  </si>
  <si>
    <t xml:space="preserve">4. Санитарные работы </t>
  </si>
  <si>
    <t>по содержанию</t>
  </si>
  <si>
    <t>помещений общего</t>
  </si>
  <si>
    <t>пользования</t>
  </si>
  <si>
    <t>5. Уборка земельного</t>
  </si>
  <si>
    <t xml:space="preserve"> участка входящего в </t>
  </si>
  <si>
    <t xml:space="preserve">состав общего </t>
  </si>
  <si>
    <t>имущества дома</t>
  </si>
  <si>
    <t>2. Услуги охранного предприятия</t>
  </si>
  <si>
    <t xml:space="preserve"> (2 шт), калиток (3 шт), GSM модуля (1 шт)</t>
  </si>
  <si>
    <t>3. Техническое обслуживание шлагбаума</t>
  </si>
  <si>
    <t>4. Тех.обслуж.</t>
  </si>
  <si>
    <t>видеонаблюдения</t>
  </si>
  <si>
    <t>5. Обслуживание</t>
  </si>
  <si>
    <t xml:space="preserve">6. Сервисное обслуживание </t>
  </si>
  <si>
    <t xml:space="preserve">По договору со спец. </t>
  </si>
  <si>
    <t>организацией</t>
  </si>
  <si>
    <t>Текущий</t>
  </si>
  <si>
    <t>ремонт</t>
  </si>
  <si>
    <t>1 пост стационарный (24 ч)</t>
  </si>
  <si>
    <t>2 пост с функциями территории (21 ч)</t>
  </si>
  <si>
    <t xml:space="preserve">               Отчет </t>
  </si>
  <si>
    <t>Ремонт оборудования фонтана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</si>
  <si>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</si>
  <si>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</si>
  <si>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</si>
  <si>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 01.01.24 по 31.12.24</t>
  </si>
  <si>
    <t>Оплачено  с01.01.24 по 31.12.24</t>
  </si>
  <si>
    <t>Задолженность на 31.12.2024г.</t>
  </si>
  <si>
    <t>Остаток д/ср-в на 31.12.2024г</t>
  </si>
  <si>
    <t>Ремонт деформационных швов МКД (70 пог.м.)</t>
  </si>
  <si>
    <t xml:space="preserve">Затраты на выполнение внутренних ремонтно-отделочных </t>
  </si>
  <si>
    <t xml:space="preserve">работ в тамбурах подъездов № 1, 2 </t>
  </si>
  <si>
    <t>(Облицовка керамогранитом - 14 кв м)</t>
  </si>
  <si>
    <t>работ в тамбурах подъездов № 1, 2 (теплых тамбуров)</t>
  </si>
  <si>
    <t>Покраска стен за 2 раза - 28 кв. м.</t>
  </si>
  <si>
    <t>Покраска потолка за 2 раза - 2 кв.м.</t>
  </si>
  <si>
    <t xml:space="preserve">Работы по обрамлению оцинковкой белого цвета </t>
  </si>
  <si>
    <t xml:space="preserve">с двух сторон сэндвич-панелей в тамбурных </t>
  </si>
  <si>
    <t>дверях ПВХ (4 шт). Подъезды № 1, 2</t>
  </si>
  <si>
    <t xml:space="preserve">Приобретение и замена мотора-редуктора </t>
  </si>
  <si>
    <t>шлагбаума на КПП № 3</t>
  </si>
  <si>
    <t>Замена светильника светодиодного. Подъезд № 2</t>
  </si>
  <si>
    <t>5200 в тарифе (не прописываем сумму согл с ТЛ)</t>
  </si>
  <si>
    <t>в т ч 34784,96 перерасчет, 60279,38 остаток</t>
  </si>
  <si>
    <t>1674,65 перерасчет, 2236,176 амортиз</t>
  </si>
  <si>
    <t>49,69 перерасчет, 17889,408 амортиз</t>
  </si>
  <si>
    <t>1105,67 перерасч, 1131,716 остаток</t>
  </si>
  <si>
    <t>20125,58 перерасч, 18382,168 остаток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</si>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</sst>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0"/>
      <name val="Times New Roman"/>
      <family val="1"/>
      <charset val="1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Fill="1"/>
    <xf numFmtId="0" fontId="8" fillId="0" borderId="41" xfId="0" applyFont="1" applyFill="1" applyBorder="1"/>
    <xf numFmtId="0" fontId="8" fillId="0" borderId="12" xfId="0" applyFont="1" applyFill="1" applyBorder="1"/>
    <xf numFmtId="0" fontId="13" fillId="0" borderId="12" xfId="0" applyFont="1" applyFill="1" applyBorder="1"/>
    <xf numFmtId="0" fontId="8" fillId="0" borderId="34" xfId="0" applyFont="1" applyFill="1" applyBorder="1"/>
    <xf numFmtId="0" fontId="7" fillId="0" borderId="58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right"/>
    </xf>
    <xf numFmtId="2" fontId="7" fillId="0" borderId="36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right"/>
    </xf>
    <xf numFmtId="0" fontId="0" fillId="0" borderId="56" xfId="0" applyFill="1" applyBorder="1"/>
    <xf numFmtId="0" fontId="7" fillId="0" borderId="32" xfId="0" applyFont="1" applyFill="1" applyBorder="1" applyAlignment="1">
      <alignment horizontal="right"/>
    </xf>
    <xf numFmtId="0" fontId="7" fillId="0" borderId="60" xfId="0" applyFont="1" applyFill="1" applyBorder="1" applyAlignment="1">
      <alignment horizontal="right"/>
    </xf>
    <xf numFmtId="0" fontId="8" fillId="0" borderId="47" xfId="0" applyFont="1" applyFill="1" applyBorder="1"/>
    <xf numFmtId="2" fontId="7" fillId="0" borderId="59" xfId="0" applyNumberFormat="1" applyFont="1" applyFill="1" applyBorder="1" applyAlignment="1">
      <alignment horizontal="center"/>
    </xf>
    <xf numFmtId="2" fontId="4" fillId="0" borderId="39" xfId="0" applyNumberFormat="1" applyFont="1" applyFill="1" applyBorder="1" applyAlignment="1">
      <alignment horizontal="right"/>
    </xf>
    <xf numFmtId="9" fontId="0" fillId="0" borderId="0" xfId="0" applyNumberFormat="1" applyFill="1"/>
    <xf numFmtId="2" fontId="0" fillId="0" borderId="0" xfId="0" applyNumberFormat="1" applyFill="1"/>
    <xf numFmtId="2" fontId="7" fillId="0" borderId="60" xfId="0" applyNumberFormat="1" applyFont="1" applyFill="1" applyBorder="1" applyAlignment="1">
      <alignment horizontal="right"/>
    </xf>
    <xf numFmtId="0" fontId="6" fillId="0" borderId="0" xfId="0" applyFont="1" applyFill="1"/>
    <xf numFmtId="165" fontId="0" fillId="0" borderId="0" xfId="0" applyNumberFormat="1" applyFill="1"/>
    <xf numFmtId="0" fontId="0" fillId="0" borderId="0" xfId="0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left"/>
    </xf>
    <xf numFmtId="0" fontId="0" fillId="0" borderId="1" xfId="0" applyFill="1" applyBorder="1"/>
    <xf numFmtId="0" fontId="4" fillId="0" borderId="2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10" xfId="0" applyFill="1" applyBorder="1"/>
    <xf numFmtId="0" fontId="4" fillId="0" borderId="11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1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2" xfId="0" applyFont="1" applyFill="1" applyBorder="1"/>
    <xf numFmtId="0" fontId="0" fillId="0" borderId="22" xfId="0" applyFill="1" applyBorder="1"/>
    <xf numFmtId="0" fontId="4" fillId="0" borderId="23" xfId="0" applyFont="1" applyFill="1" applyBorder="1"/>
    <xf numFmtId="0" fontId="6" fillId="0" borderId="10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50" xfId="0" applyFont="1" applyFill="1" applyBorder="1"/>
    <xf numFmtId="2" fontId="3" fillId="0" borderId="26" xfId="0" applyNumberFormat="1" applyFont="1" applyFill="1" applyBorder="1"/>
    <xf numFmtId="0" fontId="4" fillId="0" borderId="26" xfId="0" applyFont="1" applyFill="1" applyBorder="1"/>
    <xf numFmtId="2" fontId="4" fillId="0" borderId="26" xfId="0" applyNumberFormat="1" applyFont="1" applyFill="1" applyBorder="1"/>
    <xf numFmtId="0" fontId="4" fillId="0" borderId="27" xfId="0" applyFont="1" applyFill="1" applyBorder="1"/>
    <xf numFmtId="0" fontId="6" fillId="0" borderId="18" xfId="0" applyFont="1" applyFill="1" applyBorder="1"/>
    <xf numFmtId="0" fontId="6" fillId="0" borderId="19" xfId="0" applyFont="1" applyFill="1" applyBorder="1"/>
    <xf numFmtId="0" fontId="6" fillId="0" borderId="20" xfId="0" applyFont="1" applyFill="1" applyBorder="1"/>
    <xf numFmtId="0" fontId="6" fillId="0" borderId="21" xfId="0" applyFont="1" applyFill="1" applyBorder="1"/>
    <xf numFmtId="0" fontId="4" fillId="0" borderId="17" xfId="0" applyFont="1" applyFill="1" applyBorder="1"/>
    <xf numFmtId="0" fontId="4" fillId="0" borderId="36" xfId="0" applyFont="1" applyFill="1" applyBorder="1" applyAlignment="1">
      <alignment horizontal="center"/>
    </xf>
    <xf numFmtId="0" fontId="6" fillId="0" borderId="24" xfId="0" applyFont="1" applyFill="1" applyBorder="1"/>
    <xf numFmtId="0" fontId="4" fillId="0" borderId="31" xfId="0" applyFont="1" applyFill="1" applyBorder="1"/>
    <xf numFmtId="2" fontId="4" fillId="0" borderId="36" xfId="0" applyNumberFormat="1" applyFont="1" applyFill="1" applyBorder="1"/>
    <xf numFmtId="2" fontId="4" fillId="0" borderId="37" xfId="0" applyNumberFormat="1" applyFont="1" applyFill="1" applyBorder="1"/>
    <xf numFmtId="0" fontId="6" fillId="0" borderId="22" xfId="0" applyFont="1" applyFill="1" applyBorder="1"/>
    <xf numFmtId="0" fontId="6" fillId="0" borderId="28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4" xfId="0" applyFont="1" applyFill="1" applyBorder="1"/>
    <xf numFmtId="0" fontId="6" fillId="0" borderId="12" xfId="0" applyFont="1" applyFill="1" applyBorder="1"/>
    <xf numFmtId="0" fontId="6" fillId="0" borderId="53" xfId="0" applyFont="1" applyFill="1" applyBorder="1"/>
    <xf numFmtId="0" fontId="6" fillId="0" borderId="54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35" xfId="0" applyFont="1" applyFill="1" applyBorder="1"/>
    <xf numFmtId="0" fontId="6" fillId="0" borderId="38" xfId="0" applyFont="1" applyFill="1" applyBorder="1"/>
    <xf numFmtId="0" fontId="6" fillId="0" borderId="2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left"/>
    </xf>
    <xf numFmtId="2" fontId="6" fillId="0" borderId="10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0" fontId="4" fillId="0" borderId="36" xfId="0" applyFont="1" applyFill="1" applyBorder="1"/>
    <xf numFmtId="0" fontId="4" fillId="0" borderId="37" xfId="0" applyFont="1" applyFill="1" applyBorder="1"/>
    <xf numFmtId="2" fontId="12" fillId="0" borderId="36" xfId="0" applyNumberFormat="1" applyFont="1" applyFill="1" applyBorder="1"/>
    <xf numFmtId="0" fontId="9" fillId="0" borderId="17" xfId="0" applyFont="1" applyFill="1" applyBorder="1"/>
    <xf numFmtId="0" fontId="3" fillId="0" borderId="17" xfId="0" applyFont="1" applyFill="1" applyBorder="1"/>
    <xf numFmtId="2" fontId="3" fillId="0" borderId="36" xfId="0" applyNumberFormat="1" applyFont="1" applyFill="1" applyBorder="1"/>
    <xf numFmtId="0" fontId="6" fillId="0" borderId="41" xfId="0" applyFont="1" applyFill="1" applyBorder="1" applyAlignment="1">
      <alignment horizontal="center" vertical="center"/>
    </xf>
    <xf numFmtId="2" fontId="8" fillId="0" borderId="21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3" fillId="0" borderId="36" xfId="0" applyFont="1" applyFill="1" applyBorder="1"/>
    <xf numFmtId="164" fontId="3" fillId="0" borderId="36" xfId="0" applyNumberFormat="1" applyFont="1" applyFill="1" applyBorder="1"/>
    <xf numFmtId="0" fontId="7" fillId="0" borderId="19" xfId="0" applyFont="1" applyFill="1" applyBorder="1"/>
    <xf numFmtId="0" fontId="7" fillId="0" borderId="51" xfId="0" applyFont="1" applyFill="1" applyBorder="1"/>
    <xf numFmtId="0" fontId="7" fillId="0" borderId="13" xfId="0" applyFont="1" applyFill="1" applyBorder="1"/>
    <xf numFmtId="0" fontId="4" fillId="0" borderId="57" xfId="0" applyFont="1" applyFill="1" applyBorder="1"/>
    <xf numFmtId="2" fontId="4" fillId="0" borderId="17" xfId="0" applyNumberFormat="1" applyFont="1" applyFill="1" applyBorder="1"/>
    <xf numFmtId="0" fontId="7" fillId="0" borderId="49" xfId="0" applyFont="1" applyFill="1" applyBorder="1"/>
    <xf numFmtId="2" fontId="6" fillId="0" borderId="24" xfId="0" applyNumberFormat="1" applyFont="1" applyFill="1" applyBorder="1" applyAlignment="1">
      <alignment horizontal="center"/>
    </xf>
    <xf numFmtId="2" fontId="6" fillId="0" borderId="15" xfId="0" applyNumberFormat="1" applyFont="1" applyFill="1" applyBorder="1" applyAlignment="1">
      <alignment horizontal="center"/>
    </xf>
    <xf numFmtId="0" fontId="8" fillId="0" borderId="40" xfId="0" applyFont="1" applyFill="1" applyBorder="1"/>
    <xf numFmtId="0" fontId="6" fillId="0" borderId="41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2" fontId="8" fillId="0" borderId="24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0" fontId="8" fillId="0" borderId="17" xfId="0" applyFont="1" applyFill="1" applyBorder="1"/>
    <xf numFmtId="0" fontId="4" fillId="0" borderId="42" xfId="0" applyFont="1" applyFill="1" applyBorder="1"/>
    <xf numFmtId="0" fontId="4" fillId="0" borderId="43" xfId="0" applyFont="1" applyFill="1" applyBorder="1"/>
    <xf numFmtId="2" fontId="4" fillId="0" borderId="43" xfId="0" applyNumberFormat="1" applyFont="1" applyFill="1" applyBorder="1"/>
    <xf numFmtId="2" fontId="4" fillId="0" borderId="44" xfId="0" applyNumberFormat="1" applyFont="1" applyFill="1" applyBorder="1"/>
    <xf numFmtId="2" fontId="4" fillId="0" borderId="0" xfId="0" applyNumberFormat="1" applyFont="1" applyFill="1"/>
    <xf numFmtId="0" fontId="7" fillId="0" borderId="40" xfId="0" applyFont="1" applyFill="1" applyBorder="1"/>
    <xf numFmtId="2" fontId="6" fillId="0" borderId="18" xfId="0" applyNumberFormat="1" applyFont="1" applyFill="1" applyBorder="1" applyAlignment="1">
      <alignment horizontal="center"/>
    </xf>
    <xf numFmtId="2" fontId="6" fillId="0" borderId="21" xfId="0" applyNumberFormat="1" applyFont="1" applyFill="1" applyBorder="1" applyAlignment="1">
      <alignment horizontal="center"/>
    </xf>
    <xf numFmtId="0" fontId="7" fillId="0" borderId="34" xfId="0" applyFont="1" applyFill="1" applyBorder="1"/>
    <xf numFmtId="0" fontId="7" fillId="0" borderId="34" xfId="0" applyFont="1" applyFill="1" applyBorder="1" applyAlignment="1">
      <alignment horizontal="left"/>
    </xf>
    <xf numFmtId="0" fontId="6" fillId="0" borderId="40" xfId="0" applyFont="1" applyFill="1" applyBorder="1"/>
    <xf numFmtId="0" fontId="11" fillId="0" borderId="0" xfId="0" applyFont="1" applyFill="1" applyAlignment="1">
      <alignment horizontal="left"/>
    </xf>
    <xf numFmtId="0" fontId="15" fillId="0" borderId="0" xfId="0" applyFont="1" applyFill="1"/>
    <xf numFmtId="2" fontId="11" fillId="0" borderId="0" xfId="0" applyNumberFormat="1" applyFont="1" applyFill="1" applyAlignment="1">
      <alignment horizontal="left"/>
    </xf>
    <xf numFmtId="0" fontId="8" fillId="0" borderId="35" xfId="0" applyFont="1" applyFill="1" applyBorder="1"/>
    <xf numFmtId="0" fontId="7" fillId="0" borderId="41" xfId="0" applyFont="1" applyFill="1" applyBorder="1" applyAlignment="1">
      <alignment horizontal="center"/>
    </xf>
    <xf numFmtId="2" fontId="8" fillId="0" borderId="33" xfId="0" applyNumberFormat="1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2" fontId="8" fillId="0" borderId="35" xfId="0" applyNumberFormat="1" applyFont="1" applyFill="1" applyBorder="1" applyAlignment="1">
      <alignment horizontal="center"/>
    </xf>
    <xf numFmtId="2" fontId="8" fillId="0" borderId="46" xfId="0" applyNumberFormat="1" applyFont="1" applyFill="1" applyBorder="1" applyAlignment="1">
      <alignment horizontal="center"/>
    </xf>
    <xf numFmtId="2" fontId="8" fillId="0" borderId="20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35" xfId="0" applyFont="1" applyFill="1" applyBorder="1"/>
    <xf numFmtId="0" fontId="10" fillId="0" borderId="34" xfId="0" applyFont="1" applyFill="1" applyBorder="1"/>
    <xf numFmtId="0" fontId="8" fillId="0" borderId="41" xfId="0" applyFont="1" applyFill="1" applyBorder="1" applyAlignment="1">
      <alignment horizontal="center"/>
    </xf>
    <xf numFmtId="2" fontId="8" fillId="0" borderId="40" xfId="0" applyNumberFormat="1" applyFont="1" applyFill="1" applyBorder="1" applyAlignment="1">
      <alignment horizontal="center"/>
    </xf>
    <xf numFmtId="165" fontId="8" fillId="0" borderId="24" xfId="0" applyNumberFormat="1" applyFont="1" applyFill="1" applyBorder="1" applyAlignment="1">
      <alignment horizontal="center"/>
    </xf>
    <xf numFmtId="165" fontId="8" fillId="0" borderId="18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0" fillId="0" borderId="0" xfId="0" applyNumberFormat="1" applyFill="1"/>
    <xf numFmtId="0" fontId="8" fillId="0" borderId="12" xfId="0" applyFont="1" applyFill="1" applyBorder="1" applyAlignment="1">
      <alignment horizontal="center"/>
    </xf>
    <xf numFmtId="2" fontId="8" fillId="0" borderId="34" xfId="0" applyNumberFormat="1" applyFont="1" applyFill="1" applyBorder="1" applyAlignment="1">
      <alignment horizontal="center"/>
    </xf>
    <xf numFmtId="2" fontId="8" fillId="0" borderId="45" xfId="0" applyNumberFormat="1" applyFont="1" applyFill="1" applyBorder="1" applyAlignment="1">
      <alignment horizontal="center"/>
    </xf>
    <xf numFmtId="0" fontId="6" fillId="0" borderId="41" xfId="0" applyFont="1" applyFill="1" applyBorder="1"/>
    <xf numFmtId="0" fontId="6" fillId="0" borderId="16" xfId="0" applyFont="1" applyFill="1" applyBorder="1"/>
    <xf numFmtId="2" fontId="8" fillId="0" borderId="47" xfId="0" applyNumberFormat="1" applyFont="1" applyFill="1" applyBorder="1"/>
    <xf numFmtId="2" fontId="8" fillId="0" borderId="48" xfId="0" applyNumberFormat="1" applyFont="1" applyFill="1" applyBorder="1"/>
    <xf numFmtId="0" fontId="15" fillId="0" borderId="0" xfId="0" applyFont="1" applyFill="1" applyAlignment="1">
      <alignment horizontal="left"/>
    </xf>
    <xf numFmtId="0" fontId="8" fillId="0" borderId="4" xfId="0" applyFont="1" applyFill="1" applyBorder="1"/>
    <xf numFmtId="0" fontId="6" fillId="0" borderId="3" xfId="0" applyFont="1" applyFill="1" applyBorder="1"/>
    <xf numFmtId="2" fontId="8" fillId="0" borderId="4" xfId="0" applyNumberFormat="1" applyFont="1" applyFill="1" applyBorder="1" applyAlignment="1">
      <alignment horizontal="center"/>
    </xf>
    <xf numFmtId="2" fontId="8" fillId="0" borderId="55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0" fontId="8" fillId="0" borderId="48" xfId="0" applyFont="1" applyFill="1" applyBorder="1"/>
    <xf numFmtId="0" fontId="7" fillId="0" borderId="3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55" xfId="0" applyFont="1" applyFill="1" applyBorder="1"/>
    <xf numFmtId="0" fontId="6" fillId="0" borderId="8" xfId="0" applyFont="1" applyFill="1" applyBorder="1" applyAlignment="1">
      <alignment horizontal="center"/>
    </xf>
    <xf numFmtId="0" fontId="1" fillId="0" borderId="1" xfId="0" applyFont="1" applyFill="1" applyBorder="1"/>
    <xf numFmtId="2" fontId="1" fillId="0" borderId="55" xfId="0" applyNumberFormat="1" applyFont="1" applyFill="1" applyBorder="1"/>
    <xf numFmtId="0" fontId="11" fillId="0" borderId="0" xfId="0" applyFont="1" applyFill="1" applyAlignment="1">
      <alignment horizontal="center"/>
    </xf>
    <xf numFmtId="0" fontId="14" fillId="0" borderId="0" xfId="0" applyFont="1" applyFill="1" applyBorder="1"/>
    <xf numFmtId="0" fontId="1" fillId="0" borderId="0" xfId="0" applyFont="1" applyFill="1"/>
    <xf numFmtId="0" fontId="7" fillId="0" borderId="16" xfId="0" applyFont="1" applyFill="1" applyBorder="1"/>
    <xf numFmtId="0" fontId="7" fillId="0" borderId="47" xfId="0" applyFont="1" applyFill="1" applyBorder="1" applyAlignment="1">
      <alignment horizontal="center"/>
    </xf>
    <xf numFmtId="0" fontId="7" fillId="0" borderId="48" xfId="0" applyFont="1" applyFill="1" applyBorder="1"/>
    <xf numFmtId="0" fontId="6" fillId="0" borderId="52" xfId="0" applyFont="1" applyFill="1" applyBorder="1" applyAlignment="1">
      <alignment horizontal="left"/>
    </xf>
    <xf numFmtId="0" fontId="1" fillId="0" borderId="22" xfId="0" applyFont="1" applyFill="1" applyBorder="1"/>
    <xf numFmtId="2" fontId="1" fillId="0" borderId="48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14" fillId="0" borderId="0" xfId="0" applyFont="1" applyFill="1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166" fontId="0" fillId="0" borderId="0" xfId="0" applyNumberFormat="1" applyFill="1" applyBorder="1"/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2"/>
  <sheetViews>
    <sheetView tabSelected="1" topLeftCell="A112" workbookViewId="0">
      <selection activeCell="M58" sqref="M58"/>
    </sheetView>
  </sheetViews>
  <sheetFormatPr defaultColWidth="11.5703125" defaultRowHeight="15" x14ac:dyDescent="0.25"/>
  <cols>
    <col min="1" max="1" width="40.85546875" style="1" customWidth="1"/>
    <col min="2" max="2" width="42.85546875" style="1" customWidth="1"/>
    <col min="3" max="3" width="14.28515625" style="1" bestFit="1" customWidth="1"/>
    <col min="4" max="4" width="11.28515625" style="1" customWidth="1"/>
    <col min="5" max="5" width="14" style="1" customWidth="1"/>
    <col min="6" max="6" width="12.140625" style="1" customWidth="1"/>
    <col min="7" max="7" width="17.28515625" style="1" customWidth="1"/>
    <col min="8" max="8" width="11.42578125" style="1" customWidth="1"/>
    <col min="9" max="9" width="12.7109375" style="22" customWidth="1"/>
    <col min="10" max="10" width="4.140625" style="1" customWidth="1"/>
    <col min="11" max="11" width="53.42578125" style="1" customWidth="1"/>
    <col min="12" max="15" width="12.5703125" style="1" customWidth="1"/>
    <col min="16" max="27" width="10.7109375" style="1" customWidth="1"/>
    <col min="28" max="28" width="11.5703125" style="1"/>
    <col min="29" max="31" width="11.5703125" style="185"/>
    <col min="32" max="32" width="13.7109375" style="185" bestFit="1" customWidth="1"/>
    <col min="33" max="33" width="11.5703125" style="185"/>
    <col min="34" max="250" width="11.5703125" style="1"/>
    <col min="251" max="251" width="23.140625" style="1" customWidth="1"/>
    <col min="252" max="252" width="42.85546875" style="1" customWidth="1"/>
    <col min="253" max="253" width="11.5703125" style="1"/>
    <col min="254" max="254" width="11.28515625" style="1" customWidth="1"/>
    <col min="255" max="255" width="12.85546875" style="1" customWidth="1"/>
    <col min="256" max="256" width="12.140625" style="1" customWidth="1"/>
    <col min="257" max="257" width="11.7109375" style="1" customWidth="1"/>
    <col min="258" max="258" width="11.42578125" style="1" customWidth="1"/>
    <col min="259" max="259" width="12.7109375" style="1" customWidth="1"/>
    <col min="260" max="260" width="4.140625" style="1" customWidth="1"/>
    <col min="261" max="261" width="35.5703125" style="1" customWidth="1"/>
    <col min="262" max="262" width="12.5703125" style="1" customWidth="1"/>
    <col min="263" max="263" width="12.28515625" style="1" customWidth="1"/>
    <col min="264" max="264" width="12.85546875" style="1" customWidth="1"/>
    <col min="265" max="265" width="11.140625" style="1" customWidth="1"/>
    <col min="266" max="266" width="12.42578125" style="1" customWidth="1"/>
    <col min="267" max="267" width="11.42578125" style="1" customWidth="1"/>
    <col min="268" max="268" width="13.5703125" style="1" customWidth="1"/>
    <col min="269" max="506" width="11.5703125" style="1"/>
    <col min="507" max="507" width="23.140625" style="1" customWidth="1"/>
    <col min="508" max="508" width="42.85546875" style="1" customWidth="1"/>
    <col min="509" max="509" width="11.5703125" style="1"/>
    <col min="510" max="510" width="11.28515625" style="1" customWidth="1"/>
    <col min="511" max="511" width="12.85546875" style="1" customWidth="1"/>
    <col min="512" max="512" width="12.140625" style="1" customWidth="1"/>
    <col min="513" max="513" width="11.7109375" style="1" customWidth="1"/>
    <col min="514" max="514" width="11.42578125" style="1" customWidth="1"/>
    <col min="515" max="515" width="12.7109375" style="1" customWidth="1"/>
    <col min="516" max="516" width="4.140625" style="1" customWidth="1"/>
    <col min="517" max="517" width="35.5703125" style="1" customWidth="1"/>
    <col min="518" max="518" width="12.5703125" style="1" customWidth="1"/>
    <col min="519" max="519" width="12.28515625" style="1" customWidth="1"/>
    <col min="520" max="520" width="12.85546875" style="1" customWidth="1"/>
    <col min="521" max="521" width="11.140625" style="1" customWidth="1"/>
    <col min="522" max="522" width="12.42578125" style="1" customWidth="1"/>
    <col min="523" max="523" width="11.42578125" style="1" customWidth="1"/>
    <col min="524" max="524" width="13.5703125" style="1" customWidth="1"/>
    <col min="525" max="762" width="11.5703125" style="1"/>
    <col min="763" max="763" width="23.140625" style="1" customWidth="1"/>
    <col min="764" max="764" width="42.85546875" style="1" customWidth="1"/>
    <col min="765" max="765" width="11.5703125" style="1"/>
    <col min="766" max="766" width="11.28515625" style="1" customWidth="1"/>
    <col min="767" max="767" width="12.85546875" style="1" customWidth="1"/>
    <col min="768" max="768" width="12.140625" style="1" customWidth="1"/>
    <col min="769" max="769" width="11.7109375" style="1" customWidth="1"/>
    <col min="770" max="770" width="11.42578125" style="1" customWidth="1"/>
    <col min="771" max="771" width="12.7109375" style="1" customWidth="1"/>
    <col min="772" max="772" width="4.140625" style="1" customWidth="1"/>
    <col min="773" max="773" width="35.5703125" style="1" customWidth="1"/>
    <col min="774" max="774" width="12.5703125" style="1" customWidth="1"/>
    <col min="775" max="775" width="12.28515625" style="1" customWidth="1"/>
    <col min="776" max="776" width="12.85546875" style="1" customWidth="1"/>
    <col min="777" max="777" width="11.140625" style="1" customWidth="1"/>
    <col min="778" max="778" width="12.42578125" style="1" customWidth="1"/>
    <col min="779" max="779" width="11.42578125" style="1" customWidth="1"/>
    <col min="780" max="780" width="13.5703125" style="1" customWidth="1"/>
    <col min="781" max="1018" width="11.5703125" style="1"/>
    <col min="1019" max="1019" width="23.140625" style="1" customWidth="1"/>
    <col min="1020" max="1020" width="42.85546875" style="1" customWidth="1"/>
    <col min="1021" max="1021" width="11.5703125" style="1"/>
    <col min="1022" max="1022" width="11.28515625" style="1" customWidth="1"/>
    <col min="1023" max="1023" width="12.85546875" style="1" customWidth="1"/>
    <col min="1024" max="1024" width="12.140625" style="1" customWidth="1"/>
    <col min="1025" max="1025" width="11.7109375" style="1" customWidth="1"/>
    <col min="1026" max="1026" width="11.42578125" style="1" customWidth="1"/>
    <col min="1027" max="1027" width="12.7109375" style="1" customWidth="1"/>
    <col min="1028" max="1028" width="4.140625" style="1" customWidth="1"/>
    <col min="1029" max="1029" width="35.5703125" style="1" customWidth="1"/>
    <col min="1030" max="1030" width="12.5703125" style="1" customWidth="1"/>
    <col min="1031" max="1031" width="12.28515625" style="1" customWidth="1"/>
    <col min="1032" max="1032" width="12.85546875" style="1" customWidth="1"/>
    <col min="1033" max="1033" width="11.140625" style="1" customWidth="1"/>
    <col min="1034" max="1034" width="12.42578125" style="1" customWidth="1"/>
    <col min="1035" max="1035" width="11.42578125" style="1" customWidth="1"/>
    <col min="1036" max="1036" width="13.5703125" style="1" customWidth="1"/>
    <col min="1037" max="1274" width="11.5703125" style="1"/>
    <col min="1275" max="1275" width="23.140625" style="1" customWidth="1"/>
    <col min="1276" max="1276" width="42.85546875" style="1" customWidth="1"/>
    <col min="1277" max="1277" width="11.5703125" style="1"/>
    <col min="1278" max="1278" width="11.28515625" style="1" customWidth="1"/>
    <col min="1279" max="1279" width="12.85546875" style="1" customWidth="1"/>
    <col min="1280" max="1280" width="12.140625" style="1" customWidth="1"/>
    <col min="1281" max="1281" width="11.7109375" style="1" customWidth="1"/>
    <col min="1282" max="1282" width="11.42578125" style="1" customWidth="1"/>
    <col min="1283" max="1283" width="12.7109375" style="1" customWidth="1"/>
    <col min="1284" max="1284" width="4.140625" style="1" customWidth="1"/>
    <col min="1285" max="1285" width="35.5703125" style="1" customWidth="1"/>
    <col min="1286" max="1286" width="12.5703125" style="1" customWidth="1"/>
    <col min="1287" max="1287" width="12.28515625" style="1" customWidth="1"/>
    <col min="1288" max="1288" width="12.85546875" style="1" customWidth="1"/>
    <col min="1289" max="1289" width="11.140625" style="1" customWidth="1"/>
    <col min="1290" max="1290" width="12.42578125" style="1" customWidth="1"/>
    <col min="1291" max="1291" width="11.42578125" style="1" customWidth="1"/>
    <col min="1292" max="1292" width="13.5703125" style="1" customWidth="1"/>
    <col min="1293" max="1530" width="11.5703125" style="1"/>
    <col min="1531" max="1531" width="23.140625" style="1" customWidth="1"/>
    <col min="1532" max="1532" width="42.85546875" style="1" customWidth="1"/>
    <col min="1533" max="1533" width="11.5703125" style="1"/>
    <col min="1534" max="1534" width="11.28515625" style="1" customWidth="1"/>
    <col min="1535" max="1535" width="12.85546875" style="1" customWidth="1"/>
    <col min="1536" max="1536" width="12.140625" style="1" customWidth="1"/>
    <col min="1537" max="1537" width="11.7109375" style="1" customWidth="1"/>
    <col min="1538" max="1538" width="11.42578125" style="1" customWidth="1"/>
    <col min="1539" max="1539" width="12.7109375" style="1" customWidth="1"/>
    <col min="1540" max="1540" width="4.140625" style="1" customWidth="1"/>
    <col min="1541" max="1541" width="35.5703125" style="1" customWidth="1"/>
    <col min="1542" max="1542" width="12.5703125" style="1" customWidth="1"/>
    <col min="1543" max="1543" width="12.28515625" style="1" customWidth="1"/>
    <col min="1544" max="1544" width="12.85546875" style="1" customWidth="1"/>
    <col min="1545" max="1545" width="11.140625" style="1" customWidth="1"/>
    <col min="1546" max="1546" width="12.42578125" style="1" customWidth="1"/>
    <col min="1547" max="1547" width="11.42578125" style="1" customWidth="1"/>
    <col min="1548" max="1548" width="13.5703125" style="1" customWidth="1"/>
    <col min="1549" max="1786" width="11.5703125" style="1"/>
    <col min="1787" max="1787" width="23.140625" style="1" customWidth="1"/>
    <col min="1788" max="1788" width="42.85546875" style="1" customWidth="1"/>
    <col min="1789" max="1789" width="11.5703125" style="1"/>
    <col min="1790" max="1790" width="11.28515625" style="1" customWidth="1"/>
    <col min="1791" max="1791" width="12.85546875" style="1" customWidth="1"/>
    <col min="1792" max="1792" width="12.140625" style="1" customWidth="1"/>
    <col min="1793" max="1793" width="11.7109375" style="1" customWidth="1"/>
    <col min="1794" max="1794" width="11.42578125" style="1" customWidth="1"/>
    <col min="1795" max="1795" width="12.7109375" style="1" customWidth="1"/>
    <col min="1796" max="1796" width="4.140625" style="1" customWidth="1"/>
    <col min="1797" max="1797" width="35.5703125" style="1" customWidth="1"/>
    <col min="1798" max="1798" width="12.5703125" style="1" customWidth="1"/>
    <col min="1799" max="1799" width="12.28515625" style="1" customWidth="1"/>
    <col min="1800" max="1800" width="12.85546875" style="1" customWidth="1"/>
    <col min="1801" max="1801" width="11.140625" style="1" customWidth="1"/>
    <col min="1802" max="1802" width="12.42578125" style="1" customWidth="1"/>
    <col min="1803" max="1803" width="11.42578125" style="1" customWidth="1"/>
    <col min="1804" max="1804" width="13.5703125" style="1" customWidth="1"/>
    <col min="1805" max="2042" width="11.5703125" style="1"/>
    <col min="2043" max="2043" width="23.140625" style="1" customWidth="1"/>
    <col min="2044" max="2044" width="42.85546875" style="1" customWidth="1"/>
    <col min="2045" max="2045" width="11.5703125" style="1"/>
    <col min="2046" max="2046" width="11.28515625" style="1" customWidth="1"/>
    <col min="2047" max="2047" width="12.85546875" style="1" customWidth="1"/>
    <col min="2048" max="2048" width="12.140625" style="1" customWidth="1"/>
    <col min="2049" max="2049" width="11.7109375" style="1" customWidth="1"/>
    <col min="2050" max="2050" width="11.42578125" style="1" customWidth="1"/>
    <col min="2051" max="2051" width="12.7109375" style="1" customWidth="1"/>
    <col min="2052" max="2052" width="4.140625" style="1" customWidth="1"/>
    <col min="2053" max="2053" width="35.5703125" style="1" customWidth="1"/>
    <col min="2054" max="2054" width="12.5703125" style="1" customWidth="1"/>
    <col min="2055" max="2055" width="12.28515625" style="1" customWidth="1"/>
    <col min="2056" max="2056" width="12.85546875" style="1" customWidth="1"/>
    <col min="2057" max="2057" width="11.140625" style="1" customWidth="1"/>
    <col min="2058" max="2058" width="12.42578125" style="1" customWidth="1"/>
    <col min="2059" max="2059" width="11.42578125" style="1" customWidth="1"/>
    <col min="2060" max="2060" width="13.5703125" style="1" customWidth="1"/>
    <col min="2061" max="2298" width="11.5703125" style="1"/>
    <col min="2299" max="2299" width="23.140625" style="1" customWidth="1"/>
    <col min="2300" max="2300" width="42.85546875" style="1" customWidth="1"/>
    <col min="2301" max="2301" width="11.5703125" style="1"/>
    <col min="2302" max="2302" width="11.28515625" style="1" customWidth="1"/>
    <col min="2303" max="2303" width="12.85546875" style="1" customWidth="1"/>
    <col min="2304" max="2304" width="12.140625" style="1" customWidth="1"/>
    <col min="2305" max="2305" width="11.7109375" style="1" customWidth="1"/>
    <col min="2306" max="2306" width="11.42578125" style="1" customWidth="1"/>
    <col min="2307" max="2307" width="12.7109375" style="1" customWidth="1"/>
    <col min="2308" max="2308" width="4.140625" style="1" customWidth="1"/>
    <col min="2309" max="2309" width="35.5703125" style="1" customWidth="1"/>
    <col min="2310" max="2310" width="12.5703125" style="1" customWidth="1"/>
    <col min="2311" max="2311" width="12.28515625" style="1" customWidth="1"/>
    <col min="2312" max="2312" width="12.85546875" style="1" customWidth="1"/>
    <col min="2313" max="2313" width="11.140625" style="1" customWidth="1"/>
    <col min="2314" max="2314" width="12.42578125" style="1" customWidth="1"/>
    <col min="2315" max="2315" width="11.42578125" style="1" customWidth="1"/>
    <col min="2316" max="2316" width="13.5703125" style="1" customWidth="1"/>
    <col min="2317" max="2554" width="11.5703125" style="1"/>
    <col min="2555" max="2555" width="23.140625" style="1" customWidth="1"/>
    <col min="2556" max="2556" width="42.85546875" style="1" customWidth="1"/>
    <col min="2557" max="2557" width="11.5703125" style="1"/>
    <col min="2558" max="2558" width="11.28515625" style="1" customWidth="1"/>
    <col min="2559" max="2559" width="12.85546875" style="1" customWidth="1"/>
    <col min="2560" max="2560" width="12.140625" style="1" customWidth="1"/>
    <col min="2561" max="2561" width="11.7109375" style="1" customWidth="1"/>
    <col min="2562" max="2562" width="11.42578125" style="1" customWidth="1"/>
    <col min="2563" max="2563" width="12.7109375" style="1" customWidth="1"/>
    <col min="2564" max="2564" width="4.140625" style="1" customWidth="1"/>
    <col min="2565" max="2565" width="35.5703125" style="1" customWidth="1"/>
    <col min="2566" max="2566" width="12.5703125" style="1" customWidth="1"/>
    <col min="2567" max="2567" width="12.28515625" style="1" customWidth="1"/>
    <col min="2568" max="2568" width="12.85546875" style="1" customWidth="1"/>
    <col min="2569" max="2569" width="11.140625" style="1" customWidth="1"/>
    <col min="2570" max="2570" width="12.42578125" style="1" customWidth="1"/>
    <col min="2571" max="2571" width="11.42578125" style="1" customWidth="1"/>
    <col min="2572" max="2572" width="13.5703125" style="1" customWidth="1"/>
    <col min="2573" max="2810" width="11.5703125" style="1"/>
    <col min="2811" max="2811" width="23.140625" style="1" customWidth="1"/>
    <col min="2812" max="2812" width="42.85546875" style="1" customWidth="1"/>
    <col min="2813" max="2813" width="11.5703125" style="1"/>
    <col min="2814" max="2814" width="11.28515625" style="1" customWidth="1"/>
    <col min="2815" max="2815" width="12.85546875" style="1" customWidth="1"/>
    <col min="2816" max="2816" width="12.140625" style="1" customWidth="1"/>
    <col min="2817" max="2817" width="11.7109375" style="1" customWidth="1"/>
    <col min="2818" max="2818" width="11.42578125" style="1" customWidth="1"/>
    <col min="2819" max="2819" width="12.7109375" style="1" customWidth="1"/>
    <col min="2820" max="2820" width="4.140625" style="1" customWidth="1"/>
    <col min="2821" max="2821" width="35.5703125" style="1" customWidth="1"/>
    <col min="2822" max="2822" width="12.5703125" style="1" customWidth="1"/>
    <col min="2823" max="2823" width="12.28515625" style="1" customWidth="1"/>
    <col min="2824" max="2824" width="12.85546875" style="1" customWidth="1"/>
    <col min="2825" max="2825" width="11.140625" style="1" customWidth="1"/>
    <col min="2826" max="2826" width="12.42578125" style="1" customWidth="1"/>
    <col min="2827" max="2827" width="11.42578125" style="1" customWidth="1"/>
    <col min="2828" max="2828" width="13.5703125" style="1" customWidth="1"/>
    <col min="2829" max="3066" width="11.5703125" style="1"/>
    <col min="3067" max="3067" width="23.140625" style="1" customWidth="1"/>
    <col min="3068" max="3068" width="42.85546875" style="1" customWidth="1"/>
    <col min="3069" max="3069" width="11.5703125" style="1"/>
    <col min="3070" max="3070" width="11.28515625" style="1" customWidth="1"/>
    <col min="3071" max="3071" width="12.85546875" style="1" customWidth="1"/>
    <col min="3072" max="3072" width="12.140625" style="1" customWidth="1"/>
    <col min="3073" max="3073" width="11.7109375" style="1" customWidth="1"/>
    <col min="3074" max="3074" width="11.42578125" style="1" customWidth="1"/>
    <col min="3075" max="3075" width="12.7109375" style="1" customWidth="1"/>
    <col min="3076" max="3076" width="4.140625" style="1" customWidth="1"/>
    <col min="3077" max="3077" width="35.5703125" style="1" customWidth="1"/>
    <col min="3078" max="3078" width="12.5703125" style="1" customWidth="1"/>
    <col min="3079" max="3079" width="12.28515625" style="1" customWidth="1"/>
    <col min="3080" max="3080" width="12.85546875" style="1" customWidth="1"/>
    <col min="3081" max="3081" width="11.140625" style="1" customWidth="1"/>
    <col min="3082" max="3082" width="12.42578125" style="1" customWidth="1"/>
    <col min="3083" max="3083" width="11.42578125" style="1" customWidth="1"/>
    <col min="3084" max="3084" width="13.5703125" style="1" customWidth="1"/>
    <col min="3085" max="3322" width="11.5703125" style="1"/>
    <col min="3323" max="3323" width="23.140625" style="1" customWidth="1"/>
    <col min="3324" max="3324" width="42.85546875" style="1" customWidth="1"/>
    <col min="3325" max="3325" width="11.5703125" style="1"/>
    <col min="3326" max="3326" width="11.28515625" style="1" customWidth="1"/>
    <col min="3327" max="3327" width="12.85546875" style="1" customWidth="1"/>
    <col min="3328" max="3328" width="12.140625" style="1" customWidth="1"/>
    <col min="3329" max="3329" width="11.7109375" style="1" customWidth="1"/>
    <col min="3330" max="3330" width="11.42578125" style="1" customWidth="1"/>
    <col min="3331" max="3331" width="12.7109375" style="1" customWidth="1"/>
    <col min="3332" max="3332" width="4.140625" style="1" customWidth="1"/>
    <col min="3333" max="3333" width="35.5703125" style="1" customWidth="1"/>
    <col min="3334" max="3334" width="12.5703125" style="1" customWidth="1"/>
    <col min="3335" max="3335" width="12.28515625" style="1" customWidth="1"/>
    <col min="3336" max="3336" width="12.85546875" style="1" customWidth="1"/>
    <col min="3337" max="3337" width="11.140625" style="1" customWidth="1"/>
    <col min="3338" max="3338" width="12.42578125" style="1" customWidth="1"/>
    <col min="3339" max="3339" width="11.42578125" style="1" customWidth="1"/>
    <col min="3340" max="3340" width="13.5703125" style="1" customWidth="1"/>
    <col min="3341" max="3578" width="11.5703125" style="1"/>
    <col min="3579" max="3579" width="23.140625" style="1" customWidth="1"/>
    <col min="3580" max="3580" width="42.85546875" style="1" customWidth="1"/>
    <col min="3581" max="3581" width="11.5703125" style="1"/>
    <col min="3582" max="3582" width="11.28515625" style="1" customWidth="1"/>
    <col min="3583" max="3583" width="12.85546875" style="1" customWidth="1"/>
    <col min="3584" max="3584" width="12.140625" style="1" customWidth="1"/>
    <col min="3585" max="3585" width="11.7109375" style="1" customWidth="1"/>
    <col min="3586" max="3586" width="11.42578125" style="1" customWidth="1"/>
    <col min="3587" max="3587" width="12.7109375" style="1" customWidth="1"/>
    <col min="3588" max="3588" width="4.140625" style="1" customWidth="1"/>
    <col min="3589" max="3589" width="35.5703125" style="1" customWidth="1"/>
    <col min="3590" max="3590" width="12.5703125" style="1" customWidth="1"/>
    <col min="3591" max="3591" width="12.28515625" style="1" customWidth="1"/>
    <col min="3592" max="3592" width="12.85546875" style="1" customWidth="1"/>
    <col min="3593" max="3593" width="11.140625" style="1" customWidth="1"/>
    <col min="3594" max="3594" width="12.42578125" style="1" customWidth="1"/>
    <col min="3595" max="3595" width="11.42578125" style="1" customWidth="1"/>
    <col min="3596" max="3596" width="13.5703125" style="1" customWidth="1"/>
    <col min="3597" max="3834" width="11.5703125" style="1"/>
    <col min="3835" max="3835" width="23.140625" style="1" customWidth="1"/>
    <col min="3836" max="3836" width="42.85546875" style="1" customWidth="1"/>
    <col min="3837" max="3837" width="11.5703125" style="1"/>
    <col min="3838" max="3838" width="11.28515625" style="1" customWidth="1"/>
    <col min="3839" max="3839" width="12.85546875" style="1" customWidth="1"/>
    <col min="3840" max="3840" width="12.140625" style="1" customWidth="1"/>
    <col min="3841" max="3841" width="11.7109375" style="1" customWidth="1"/>
    <col min="3842" max="3842" width="11.42578125" style="1" customWidth="1"/>
    <col min="3843" max="3843" width="12.7109375" style="1" customWidth="1"/>
    <col min="3844" max="3844" width="4.140625" style="1" customWidth="1"/>
    <col min="3845" max="3845" width="35.5703125" style="1" customWidth="1"/>
    <col min="3846" max="3846" width="12.5703125" style="1" customWidth="1"/>
    <col min="3847" max="3847" width="12.28515625" style="1" customWidth="1"/>
    <col min="3848" max="3848" width="12.85546875" style="1" customWidth="1"/>
    <col min="3849" max="3849" width="11.140625" style="1" customWidth="1"/>
    <col min="3850" max="3850" width="12.42578125" style="1" customWidth="1"/>
    <col min="3851" max="3851" width="11.42578125" style="1" customWidth="1"/>
    <col min="3852" max="3852" width="13.5703125" style="1" customWidth="1"/>
    <col min="3853" max="4090" width="11.5703125" style="1"/>
    <col min="4091" max="4091" width="23.140625" style="1" customWidth="1"/>
    <col min="4092" max="4092" width="42.85546875" style="1" customWidth="1"/>
    <col min="4093" max="4093" width="11.5703125" style="1"/>
    <col min="4094" max="4094" width="11.28515625" style="1" customWidth="1"/>
    <col min="4095" max="4095" width="12.85546875" style="1" customWidth="1"/>
    <col min="4096" max="4096" width="12.140625" style="1" customWidth="1"/>
    <col min="4097" max="4097" width="11.7109375" style="1" customWidth="1"/>
    <col min="4098" max="4098" width="11.42578125" style="1" customWidth="1"/>
    <col min="4099" max="4099" width="12.7109375" style="1" customWidth="1"/>
    <col min="4100" max="4100" width="4.140625" style="1" customWidth="1"/>
    <col min="4101" max="4101" width="35.5703125" style="1" customWidth="1"/>
    <col min="4102" max="4102" width="12.5703125" style="1" customWidth="1"/>
    <col min="4103" max="4103" width="12.28515625" style="1" customWidth="1"/>
    <col min="4104" max="4104" width="12.85546875" style="1" customWidth="1"/>
    <col min="4105" max="4105" width="11.140625" style="1" customWidth="1"/>
    <col min="4106" max="4106" width="12.42578125" style="1" customWidth="1"/>
    <col min="4107" max="4107" width="11.42578125" style="1" customWidth="1"/>
    <col min="4108" max="4108" width="13.5703125" style="1" customWidth="1"/>
    <col min="4109" max="4346" width="11.5703125" style="1"/>
    <col min="4347" max="4347" width="23.140625" style="1" customWidth="1"/>
    <col min="4348" max="4348" width="42.85546875" style="1" customWidth="1"/>
    <col min="4349" max="4349" width="11.5703125" style="1"/>
    <col min="4350" max="4350" width="11.28515625" style="1" customWidth="1"/>
    <col min="4351" max="4351" width="12.85546875" style="1" customWidth="1"/>
    <col min="4352" max="4352" width="12.140625" style="1" customWidth="1"/>
    <col min="4353" max="4353" width="11.7109375" style="1" customWidth="1"/>
    <col min="4354" max="4354" width="11.42578125" style="1" customWidth="1"/>
    <col min="4355" max="4355" width="12.7109375" style="1" customWidth="1"/>
    <col min="4356" max="4356" width="4.140625" style="1" customWidth="1"/>
    <col min="4357" max="4357" width="35.5703125" style="1" customWidth="1"/>
    <col min="4358" max="4358" width="12.5703125" style="1" customWidth="1"/>
    <col min="4359" max="4359" width="12.28515625" style="1" customWidth="1"/>
    <col min="4360" max="4360" width="12.85546875" style="1" customWidth="1"/>
    <col min="4361" max="4361" width="11.140625" style="1" customWidth="1"/>
    <col min="4362" max="4362" width="12.42578125" style="1" customWidth="1"/>
    <col min="4363" max="4363" width="11.42578125" style="1" customWidth="1"/>
    <col min="4364" max="4364" width="13.5703125" style="1" customWidth="1"/>
    <col min="4365" max="4602" width="11.5703125" style="1"/>
    <col min="4603" max="4603" width="23.140625" style="1" customWidth="1"/>
    <col min="4604" max="4604" width="42.85546875" style="1" customWidth="1"/>
    <col min="4605" max="4605" width="11.5703125" style="1"/>
    <col min="4606" max="4606" width="11.28515625" style="1" customWidth="1"/>
    <col min="4607" max="4607" width="12.85546875" style="1" customWidth="1"/>
    <col min="4608" max="4608" width="12.140625" style="1" customWidth="1"/>
    <col min="4609" max="4609" width="11.7109375" style="1" customWidth="1"/>
    <col min="4610" max="4610" width="11.42578125" style="1" customWidth="1"/>
    <col min="4611" max="4611" width="12.7109375" style="1" customWidth="1"/>
    <col min="4612" max="4612" width="4.140625" style="1" customWidth="1"/>
    <col min="4613" max="4613" width="35.5703125" style="1" customWidth="1"/>
    <col min="4614" max="4614" width="12.5703125" style="1" customWidth="1"/>
    <col min="4615" max="4615" width="12.28515625" style="1" customWidth="1"/>
    <col min="4616" max="4616" width="12.85546875" style="1" customWidth="1"/>
    <col min="4617" max="4617" width="11.140625" style="1" customWidth="1"/>
    <col min="4618" max="4618" width="12.42578125" style="1" customWidth="1"/>
    <col min="4619" max="4619" width="11.42578125" style="1" customWidth="1"/>
    <col min="4620" max="4620" width="13.5703125" style="1" customWidth="1"/>
    <col min="4621" max="4858" width="11.5703125" style="1"/>
    <col min="4859" max="4859" width="23.140625" style="1" customWidth="1"/>
    <col min="4860" max="4860" width="42.85546875" style="1" customWidth="1"/>
    <col min="4861" max="4861" width="11.5703125" style="1"/>
    <col min="4862" max="4862" width="11.28515625" style="1" customWidth="1"/>
    <col min="4863" max="4863" width="12.85546875" style="1" customWidth="1"/>
    <col min="4864" max="4864" width="12.140625" style="1" customWidth="1"/>
    <col min="4865" max="4865" width="11.7109375" style="1" customWidth="1"/>
    <col min="4866" max="4866" width="11.42578125" style="1" customWidth="1"/>
    <col min="4867" max="4867" width="12.7109375" style="1" customWidth="1"/>
    <col min="4868" max="4868" width="4.140625" style="1" customWidth="1"/>
    <col min="4869" max="4869" width="35.5703125" style="1" customWidth="1"/>
    <col min="4870" max="4870" width="12.5703125" style="1" customWidth="1"/>
    <col min="4871" max="4871" width="12.28515625" style="1" customWidth="1"/>
    <col min="4872" max="4872" width="12.85546875" style="1" customWidth="1"/>
    <col min="4873" max="4873" width="11.140625" style="1" customWidth="1"/>
    <col min="4874" max="4874" width="12.42578125" style="1" customWidth="1"/>
    <col min="4875" max="4875" width="11.42578125" style="1" customWidth="1"/>
    <col min="4876" max="4876" width="13.5703125" style="1" customWidth="1"/>
    <col min="4877" max="5114" width="11.5703125" style="1"/>
    <col min="5115" max="5115" width="23.140625" style="1" customWidth="1"/>
    <col min="5116" max="5116" width="42.85546875" style="1" customWidth="1"/>
    <col min="5117" max="5117" width="11.5703125" style="1"/>
    <col min="5118" max="5118" width="11.28515625" style="1" customWidth="1"/>
    <col min="5119" max="5119" width="12.85546875" style="1" customWidth="1"/>
    <col min="5120" max="5120" width="12.140625" style="1" customWidth="1"/>
    <col min="5121" max="5121" width="11.7109375" style="1" customWidth="1"/>
    <col min="5122" max="5122" width="11.42578125" style="1" customWidth="1"/>
    <col min="5123" max="5123" width="12.7109375" style="1" customWidth="1"/>
    <col min="5124" max="5124" width="4.140625" style="1" customWidth="1"/>
    <col min="5125" max="5125" width="35.5703125" style="1" customWidth="1"/>
    <col min="5126" max="5126" width="12.5703125" style="1" customWidth="1"/>
    <col min="5127" max="5127" width="12.28515625" style="1" customWidth="1"/>
    <col min="5128" max="5128" width="12.85546875" style="1" customWidth="1"/>
    <col min="5129" max="5129" width="11.140625" style="1" customWidth="1"/>
    <col min="5130" max="5130" width="12.42578125" style="1" customWidth="1"/>
    <col min="5131" max="5131" width="11.42578125" style="1" customWidth="1"/>
    <col min="5132" max="5132" width="13.5703125" style="1" customWidth="1"/>
    <col min="5133" max="5370" width="11.5703125" style="1"/>
    <col min="5371" max="5371" width="23.140625" style="1" customWidth="1"/>
    <col min="5372" max="5372" width="42.85546875" style="1" customWidth="1"/>
    <col min="5373" max="5373" width="11.5703125" style="1"/>
    <col min="5374" max="5374" width="11.28515625" style="1" customWidth="1"/>
    <col min="5375" max="5375" width="12.85546875" style="1" customWidth="1"/>
    <col min="5376" max="5376" width="12.140625" style="1" customWidth="1"/>
    <col min="5377" max="5377" width="11.7109375" style="1" customWidth="1"/>
    <col min="5378" max="5378" width="11.42578125" style="1" customWidth="1"/>
    <col min="5379" max="5379" width="12.7109375" style="1" customWidth="1"/>
    <col min="5380" max="5380" width="4.140625" style="1" customWidth="1"/>
    <col min="5381" max="5381" width="35.5703125" style="1" customWidth="1"/>
    <col min="5382" max="5382" width="12.5703125" style="1" customWidth="1"/>
    <col min="5383" max="5383" width="12.28515625" style="1" customWidth="1"/>
    <col min="5384" max="5384" width="12.85546875" style="1" customWidth="1"/>
    <col min="5385" max="5385" width="11.140625" style="1" customWidth="1"/>
    <col min="5386" max="5386" width="12.42578125" style="1" customWidth="1"/>
    <col min="5387" max="5387" width="11.42578125" style="1" customWidth="1"/>
    <col min="5388" max="5388" width="13.5703125" style="1" customWidth="1"/>
    <col min="5389" max="5626" width="11.5703125" style="1"/>
    <col min="5627" max="5627" width="23.140625" style="1" customWidth="1"/>
    <col min="5628" max="5628" width="42.85546875" style="1" customWidth="1"/>
    <col min="5629" max="5629" width="11.5703125" style="1"/>
    <col min="5630" max="5630" width="11.28515625" style="1" customWidth="1"/>
    <col min="5631" max="5631" width="12.85546875" style="1" customWidth="1"/>
    <col min="5632" max="5632" width="12.140625" style="1" customWidth="1"/>
    <col min="5633" max="5633" width="11.7109375" style="1" customWidth="1"/>
    <col min="5634" max="5634" width="11.42578125" style="1" customWidth="1"/>
    <col min="5635" max="5635" width="12.7109375" style="1" customWidth="1"/>
    <col min="5636" max="5636" width="4.140625" style="1" customWidth="1"/>
    <col min="5637" max="5637" width="35.5703125" style="1" customWidth="1"/>
    <col min="5638" max="5638" width="12.5703125" style="1" customWidth="1"/>
    <col min="5639" max="5639" width="12.28515625" style="1" customWidth="1"/>
    <col min="5640" max="5640" width="12.85546875" style="1" customWidth="1"/>
    <col min="5641" max="5641" width="11.140625" style="1" customWidth="1"/>
    <col min="5642" max="5642" width="12.42578125" style="1" customWidth="1"/>
    <col min="5643" max="5643" width="11.42578125" style="1" customWidth="1"/>
    <col min="5644" max="5644" width="13.5703125" style="1" customWidth="1"/>
    <col min="5645" max="5882" width="11.5703125" style="1"/>
    <col min="5883" max="5883" width="23.140625" style="1" customWidth="1"/>
    <col min="5884" max="5884" width="42.85546875" style="1" customWidth="1"/>
    <col min="5885" max="5885" width="11.5703125" style="1"/>
    <col min="5886" max="5886" width="11.28515625" style="1" customWidth="1"/>
    <col min="5887" max="5887" width="12.85546875" style="1" customWidth="1"/>
    <col min="5888" max="5888" width="12.140625" style="1" customWidth="1"/>
    <col min="5889" max="5889" width="11.7109375" style="1" customWidth="1"/>
    <col min="5890" max="5890" width="11.42578125" style="1" customWidth="1"/>
    <col min="5891" max="5891" width="12.7109375" style="1" customWidth="1"/>
    <col min="5892" max="5892" width="4.140625" style="1" customWidth="1"/>
    <col min="5893" max="5893" width="35.5703125" style="1" customWidth="1"/>
    <col min="5894" max="5894" width="12.5703125" style="1" customWidth="1"/>
    <col min="5895" max="5895" width="12.28515625" style="1" customWidth="1"/>
    <col min="5896" max="5896" width="12.85546875" style="1" customWidth="1"/>
    <col min="5897" max="5897" width="11.140625" style="1" customWidth="1"/>
    <col min="5898" max="5898" width="12.42578125" style="1" customWidth="1"/>
    <col min="5899" max="5899" width="11.42578125" style="1" customWidth="1"/>
    <col min="5900" max="5900" width="13.5703125" style="1" customWidth="1"/>
    <col min="5901" max="6138" width="11.5703125" style="1"/>
    <col min="6139" max="6139" width="23.140625" style="1" customWidth="1"/>
    <col min="6140" max="6140" width="42.85546875" style="1" customWidth="1"/>
    <col min="6141" max="6141" width="11.5703125" style="1"/>
    <col min="6142" max="6142" width="11.28515625" style="1" customWidth="1"/>
    <col min="6143" max="6143" width="12.85546875" style="1" customWidth="1"/>
    <col min="6144" max="6144" width="12.140625" style="1" customWidth="1"/>
    <col min="6145" max="6145" width="11.7109375" style="1" customWidth="1"/>
    <col min="6146" max="6146" width="11.42578125" style="1" customWidth="1"/>
    <col min="6147" max="6147" width="12.7109375" style="1" customWidth="1"/>
    <col min="6148" max="6148" width="4.140625" style="1" customWidth="1"/>
    <col min="6149" max="6149" width="35.5703125" style="1" customWidth="1"/>
    <col min="6150" max="6150" width="12.5703125" style="1" customWidth="1"/>
    <col min="6151" max="6151" width="12.28515625" style="1" customWidth="1"/>
    <col min="6152" max="6152" width="12.85546875" style="1" customWidth="1"/>
    <col min="6153" max="6153" width="11.140625" style="1" customWidth="1"/>
    <col min="6154" max="6154" width="12.42578125" style="1" customWidth="1"/>
    <col min="6155" max="6155" width="11.42578125" style="1" customWidth="1"/>
    <col min="6156" max="6156" width="13.5703125" style="1" customWidth="1"/>
    <col min="6157" max="6394" width="11.5703125" style="1"/>
    <col min="6395" max="6395" width="23.140625" style="1" customWidth="1"/>
    <col min="6396" max="6396" width="42.85546875" style="1" customWidth="1"/>
    <col min="6397" max="6397" width="11.5703125" style="1"/>
    <col min="6398" max="6398" width="11.28515625" style="1" customWidth="1"/>
    <col min="6399" max="6399" width="12.85546875" style="1" customWidth="1"/>
    <col min="6400" max="6400" width="12.140625" style="1" customWidth="1"/>
    <col min="6401" max="6401" width="11.7109375" style="1" customWidth="1"/>
    <col min="6402" max="6402" width="11.42578125" style="1" customWidth="1"/>
    <col min="6403" max="6403" width="12.7109375" style="1" customWidth="1"/>
    <col min="6404" max="6404" width="4.140625" style="1" customWidth="1"/>
    <col min="6405" max="6405" width="35.5703125" style="1" customWidth="1"/>
    <col min="6406" max="6406" width="12.5703125" style="1" customWidth="1"/>
    <col min="6407" max="6407" width="12.28515625" style="1" customWidth="1"/>
    <col min="6408" max="6408" width="12.85546875" style="1" customWidth="1"/>
    <col min="6409" max="6409" width="11.140625" style="1" customWidth="1"/>
    <col min="6410" max="6410" width="12.42578125" style="1" customWidth="1"/>
    <col min="6411" max="6411" width="11.42578125" style="1" customWidth="1"/>
    <col min="6412" max="6412" width="13.5703125" style="1" customWidth="1"/>
    <col min="6413" max="6650" width="11.5703125" style="1"/>
    <col min="6651" max="6651" width="23.140625" style="1" customWidth="1"/>
    <col min="6652" max="6652" width="42.85546875" style="1" customWidth="1"/>
    <col min="6653" max="6653" width="11.5703125" style="1"/>
    <col min="6654" max="6654" width="11.28515625" style="1" customWidth="1"/>
    <col min="6655" max="6655" width="12.85546875" style="1" customWidth="1"/>
    <col min="6656" max="6656" width="12.140625" style="1" customWidth="1"/>
    <col min="6657" max="6657" width="11.7109375" style="1" customWidth="1"/>
    <col min="6658" max="6658" width="11.42578125" style="1" customWidth="1"/>
    <col min="6659" max="6659" width="12.7109375" style="1" customWidth="1"/>
    <col min="6660" max="6660" width="4.140625" style="1" customWidth="1"/>
    <col min="6661" max="6661" width="35.5703125" style="1" customWidth="1"/>
    <col min="6662" max="6662" width="12.5703125" style="1" customWidth="1"/>
    <col min="6663" max="6663" width="12.28515625" style="1" customWidth="1"/>
    <col min="6664" max="6664" width="12.85546875" style="1" customWidth="1"/>
    <col min="6665" max="6665" width="11.140625" style="1" customWidth="1"/>
    <col min="6666" max="6666" width="12.42578125" style="1" customWidth="1"/>
    <col min="6667" max="6667" width="11.42578125" style="1" customWidth="1"/>
    <col min="6668" max="6668" width="13.5703125" style="1" customWidth="1"/>
    <col min="6669" max="6906" width="11.5703125" style="1"/>
    <col min="6907" max="6907" width="23.140625" style="1" customWidth="1"/>
    <col min="6908" max="6908" width="42.85546875" style="1" customWidth="1"/>
    <col min="6909" max="6909" width="11.5703125" style="1"/>
    <col min="6910" max="6910" width="11.28515625" style="1" customWidth="1"/>
    <col min="6911" max="6911" width="12.85546875" style="1" customWidth="1"/>
    <col min="6912" max="6912" width="12.140625" style="1" customWidth="1"/>
    <col min="6913" max="6913" width="11.7109375" style="1" customWidth="1"/>
    <col min="6914" max="6914" width="11.42578125" style="1" customWidth="1"/>
    <col min="6915" max="6915" width="12.7109375" style="1" customWidth="1"/>
    <col min="6916" max="6916" width="4.140625" style="1" customWidth="1"/>
    <col min="6917" max="6917" width="35.5703125" style="1" customWidth="1"/>
    <col min="6918" max="6918" width="12.5703125" style="1" customWidth="1"/>
    <col min="6919" max="6919" width="12.28515625" style="1" customWidth="1"/>
    <col min="6920" max="6920" width="12.85546875" style="1" customWidth="1"/>
    <col min="6921" max="6921" width="11.140625" style="1" customWidth="1"/>
    <col min="6922" max="6922" width="12.42578125" style="1" customWidth="1"/>
    <col min="6923" max="6923" width="11.42578125" style="1" customWidth="1"/>
    <col min="6924" max="6924" width="13.5703125" style="1" customWidth="1"/>
    <col min="6925" max="7162" width="11.5703125" style="1"/>
    <col min="7163" max="7163" width="23.140625" style="1" customWidth="1"/>
    <col min="7164" max="7164" width="42.85546875" style="1" customWidth="1"/>
    <col min="7165" max="7165" width="11.5703125" style="1"/>
    <col min="7166" max="7166" width="11.28515625" style="1" customWidth="1"/>
    <col min="7167" max="7167" width="12.85546875" style="1" customWidth="1"/>
    <col min="7168" max="7168" width="12.140625" style="1" customWidth="1"/>
    <col min="7169" max="7169" width="11.7109375" style="1" customWidth="1"/>
    <col min="7170" max="7170" width="11.42578125" style="1" customWidth="1"/>
    <col min="7171" max="7171" width="12.7109375" style="1" customWidth="1"/>
    <col min="7172" max="7172" width="4.140625" style="1" customWidth="1"/>
    <col min="7173" max="7173" width="35.5703125" style="1" customWidth="1"/>
    <col min="7174" max="7174" width="12.5703125" style="1" customWidth="1"/>
    <col min="7175" max="7175" width="12.28515625" style="1" customWidth="1"/>
    <col min="7176" max="7176" width="12.85546875" style="1" customWidth="1"/>
    <col min="7177" max="7177" width="11.140625" style="1" customWidth="1"/>
    <col min="7178" max="7178" width="12.42578125" style="1" customWidth="1"/>
    <col min="7179" max="7179" width="11.42578125" style="1" customWidth="1"/>
    <col min="7180" max="7180" width="13.5703125" style="1" customWidth="1"/>
    <col min="7181" max="7418" width="11.5703125" style="1"/>
    <col min="7419" max="7419" width="23.140625" style="1" customWidth="1"/>
    <col min="7420" max="7420" width="42.85546875" style="1" customWidth="1"/>
    <col min="7421" max="7421" width="11.5703125" style="1"/>
    <col min="7422" max="7422" width="11.28515625" style="1" customWidth="1"/>
    <col min="7423" max="7423" width="12.85546875" style="1" customWidth="1"/>
    <col min="7424" max="7424" width="12.140625" style="1" customWidth="1"/>
    <col min="7425" max="7425" width="11.7109375" style="1" customWidth="1"/>
    <col min="7426" max="7426" width="11.42578125" style="1" customWidth="1"/>
    <col min="7427" max="7427" width="12.7109375" style="1" customWidth="1"/>
    <col min="7428" max="7428" width="4.140625" style="1" customWidth="1"/>
    <col min="7429" max="7429" width="35.5703125" style="1" customWidth="1"/>
    <col min="7430" max="7430" width="12.5703125" style="1" customWidth="1"/>
    <col min="7431" max="7431" width="12.28515625" style="1" customWidth="1"/>
    <col min="7432" max="7432" width="12.85546875" style="1" customWidth="1"/>
    <col min="7433" max="7433" width="11.140625" style="1" customWidth="1"/>
    <col min="7434" max="7434" width="12.42578125" style="1" customWidth="1"/>
    <col min="7435" max="7435" width="11.42578125" style="1" customWidth="1"/>
    <col min="7436" max="7436" width="13.5703125" style="1" customWidth="1"/>
    <col min="7437" max="7674" width="11.5703125" style="1"/>
    <col min="7675" max="7675" width="23.140625" style="1" customWidth="1"/>
    <col min="7676" max="7676" width="42.85546875" style="1" customWidth="1"/>
    <col min="7677" max="7677" width="11.5703125" style="1"/>
    <col min="7678" max="7678" width="11.28515625" style="1" customWidth="1"/>
    <col min="7679" max="7679" width="12.85546875" style="1" customWidth="1"/>
    <col min="7680" max="7680" width="12.140625" style="1" customWidth="1"/>
    <col min="7681" max="7681" width="11.7109375" style="1" customWidth="1"/>
    <col min="7682" max="7682" width="11.42578125" style="1" customWidth="1"/>
    <col min="7683" max="7683" width="12.7109375" style="1" customWidth="1"/>
    <col min="7684" max="7684" width="4.140625" style="1" customWidth="1"/>
    <col min="7685" max="7685" width="35.5703125" style="1" customWidth="1"/>
    <col min="7686" max="7686" width="12.5703125" style="1" customWidth="1"/>
    <col min="7687" max="7687" width="12.28515625" style="1" customWidth="1"/>
    <col min="7688" max="7688" width="12.85546875" style="1" customWidth="1"/>
    <col min="7689" max="7689" width="11.140625" style="1" customWidth="1"/>
    <col min="7690" max="7690" width="12.42578125" style="1" customWidth="1"/>
    <col min="7691" max="7691" width="11.42578125" style="1" customWidth="1"/>
    <col min="7692" max="7692" width="13.5703125" style="1" customWidth="1"/>
    <col min="7693" max="7930" width="11.5703125" style="1"/>
    <col min="7931" max="7931" width="23.140625" style="1" customWidth="1"/>
    <col min="7932" max="7932" width="42.85546875" style="1" customWidth="1"/>
    <col min="7933" max="7933" width="11.5703125" style="1"/>
    <col min="7934" max="7934" width="11.28515625" style="1" customWidth="1"/>
    <col min="7935" max="7935" width="12.85546875" style="1" customWidth="1"/>
    <col min="7936" max="7936" width="12.140625" style="1" customWidth="1"/>
    <col min="7937" max="7937" width="11.7109375" style="1" customWidth="1"/>
    <col min="7938" max="7938" width="11.42578125" style="1" customWidth="1"/>
    <col min="7939" max="7939" width="12.7109375" style="1" customWidth="1"/>
    <col min="7940" max="7940" width="4.140625" style="1" customWidth="1"/>
    <col min="7941" max="7941" width="35.5703125" style="1" customWidth="1"/>
    <col min="7942" max="7942" width="12.5703125" style="1" customWidth="1"/>
    <col min="7943" max="7943" width="12.28515625" style="1" customWidth="1"/>
    <col min="7944" max="7944" width="12.85546875" style="1" customWidth="1"/>
    <col min="7945" max="7945" width="11.140625" style="1" customWidth="1"/>
    <col min="7946" max="7946" width="12.42578125" style="1" customWidth="1"/>
    <col min="7947" max="7947" width="11.42578125" style="1" customWidth="1"/>
    <col min="7948" max="7948" width="13.5703125" style="1" customWidth="1"/>
    <col min="7949" max="8186" width="11.5703125" style="1"/>
    <col min="8187" max="8187" width="23.140625" style="1" customWidth="1"/>
    <col min="8188" max="8188" width="42.85546875" style="1" customWidth="1"/>
    <col min="8189" max="8189" width="11.5703125" style="1"/>
    <col min="8190" max="8190" width="11.28515625" style="1" customWidth="1"/>
    <col min="8191" max="8191" width="12.85546875" style="1" customWidth="1"/>
    <col min="8192" max="8192" width="12.140625" style="1" customWidth="1"/>
    <col min="8193" max="8193" width="11.7109375" style="1" customWidth="1"/>
    <col min="8194" max="8194" width="11.42578125" style="1" customWidth="1"/>
    <col min="8195" max="8195" width="12.7109375" style="1" customWidth="1"/>
    <col min="8196" max="8196" width="4.140625" style="1" customWidth="1"/>
    <col min="8197" max="8197" width="35.5703125" style="1" customWidth="1"/>
    <col min="8198" max="8198" width="12.5703125" style="1" customWidth="1"/>
    <col min="8199" max="8199" width="12.28515625" style="1" customWidth="1"/>
    <col min="8200" max="8200" width="12.85546875" style="1" customWidth="1"/>
    <col min="8201" max="8201" width="11.140625" style="1" customWidth="1"/>
    <col min="8202" max="8202" width="12.42578125" style="1" customWidth="1"/>
    <col min="8203" max="8203" width="11.42578125" style="1" customWidth="1"/>
    <col min="8204" max="8204" width="13.5703125" style="1" customWidth="1"/>
    <col min="8205" max="8442" width="11.5703125" style="1"/>
    <col min="8443" max="8443" width="23.140625" style="1" customWidth="1"/>
    <col min="8444" max="8444" width="42.85546875" style="1" customWidth="1"/>
    <col min="8445" max="8445" width="11.5703125" style="1"/>
    <col min="8446" max="8446" width="11.28515625" style="1" customWidth="1"/>
    <col min="8447" max="8447" width="12.85546875" style="1" customWidth="1"/>
    <col min="8448" max="8448" width="12.140625" style="1" customWidth="1"/>
    <col min="8449" max="8449" width="11.7109375" style="1" customWidth="1"/>
    <col min="8450" max="8450" width="11.42578125" style="1" customWidth="1"/>
    <col min="8451" max="8451" width="12.7109375" style="1" customWidth="1"/>
    <col min="8452" max="8452" width="4.140625" style="1" customWidth="1"/>
    <col min="8453" max="8453" width="35.5703125" style="1" customWidth="1"/>
    <col min="8454" max="8454" width="12.5703125" style="1" customWidth="1"/>
    <col min="8455" max="8455" width="12.28515625" style="1" customWidth="1"/>
    <col min="8456" max="8456" width="12.85546875" style="1" customWidth="1"/>
    <col min="8457" max="8457" width="11.140625" style="1" customWidth="1"/>
    <col min="8458" max="8458" width="12.42578125" style="1" customWidth="1"/>
    <col min="8459" max="8459" width="11.42578125" style="1" customWidth="1"/>
    <col min="8460" max="8460" width="13.5703125" style="1" customWidth="1"/>
    <col min="8461" max="8698" width="11.5703125" style="1"/>
    <col min="8699" max="8699" width="23.140625" style="1" customWidth="1"/>
    <col min="8700" max="8700" width="42.85546875" style="1" customWidth="1"/>
    <col min="8701" max="8701" width="11.5703125" style="1"/>
    <col min="8702" max="8702" width="11.28515625" style="1" customWidth="1"/>
    <col min="8703" max="8703" width="12.85546875" style="1" customWidth="1"/>
    <col min="8704" max="8704" width="12.140625" style="1" customWidth="1"/>
    <col min="8705" max="8705" width="11.7109375" style="1" customWidth="1"/>
    <col min="8706" max="8706" width="11.42578125" style="1" customWidth="1"/>
    <col min="8707" max="8707" width="12.7109375" style="1" customWidth="1"/>
    <col min="8708" max="8708" width="4.140625" style="1" customWidth="1"/>
    <col min="8709" max="8709" width="35.5703125" style="1" customWidth="1"/>
    <col min="8710" max="8710" width="12.5703125" style="1" customWidth="1"/>
    <col min="8711" max="8711" width="12.28515625" style="1" customWidth="1"/>
    <col min="8712" max="8712" width="12.85546875" style="1" customWidth="1"/>
    <col min="8713" max="8713" width="11.140625" style="1" customWidth="1"/>
    <col min="8714" max="8714" width="12.42578125" style="1" customWidth="1"/>
    <col min="8715" max="8715" width="11.42578125" style="1" customWidth="1"/>
    <col min="8716" max="8716" width="13.5703125" style="1" customWidth="1"/>
    <col min="8717" max="8954" width="11.5703125" style="1"/>
    <col min="8955" max="8955" width="23.140625" style="1" customWidth="1"/>
    <col min="8956" max="8956" width="42.85546875" style="1" customWidth="1"/>
    <col min="8957" max="8957" width="11.5703125" style="1"/>
    <col min="8958" max="8958" width="11.28515625" style="1" customWidth="1"/>
    <col min="8959" max="8959" width="12.85546875" style="1" customWidth="1"/>
    <col min="8960" max="8960" width="12.140625" style="1" customWidth="1"/>
    <col min="8961" max="8961" width="11.7109375" style="1" customWidth="1"/>
    <col min="8962" max="8962" width="11.42578125" style="1" customWidth="1"/>
    <col min="8963" max="8963" width="12.7109375" style="1" customWidth="1"/>
    <col min="8964" max="8964" width="4.140625" style="1" customWidth="1"/>
    <col min="8965" max="8965" width="35.5703125" style="1" customWidth="1"/>
    <col min="8966" max="8966" width="12.5703125" style="1" customWidth="1"/>
    <col min="8967" max="8967" width="12.28515625" style="1" customWidth="1"/>
    <col min="8968" max="8968" width="12.85546875" style="1" customWidth="1"/>
    <col min="8969" max="8969" width="11.140625" style="1" customWidth="1"/>
    <col min="8970" max="8970" width="12.42578125" style="1" customWidth="1"/>
    <col min="8971" max="8971" width="11.42578125" style="1" customWidth="1"/>
    <col min="8972" max="8972" width="13.5703125" style="1" customWidth="1"/>
    <col min="8973" max="9210" width="11.5703125" style="1"/>
    <col min="9211" max="9211" width="23.140625" style="1" customWidth="1"/>
    <col min="9212" max="9212" width="42.85546875" style="1" customWidth="1"/>
    <col min="9213" max="9213" width="11.5703125" style="1"/>
    <col min="9214" max="9214" width="11.28515625" style="1" customWidth="1"/>
    <col min="9215" max="9215" width="12.85546875" style="1" customWidth="1"/>
    <col min="9216" max="9216" width="12.140625" style="1" customWidth="1"/>
    <col min="9217" max="9217" width="11.7109375" style="1" customWidth="1"/>
    <col min="9218" max="9218" width="11.42578125" style="1" customWidth="1"/>
    <col min="9219" max="9219" width="12.7109375" style="1" customWidth="1"/>
    <col min="9220" max="9220" width="4.140625" style="1" customWidth="1"/>
    <col min="9221" max="9221" width="35.5703125" style="1" customWidth="1"/>
    <col min="9222" max="9222" width="12.5703125" style="1" customWidth="1"/>
    <col min="9223" max="9223" width="12.28515625" style="1" customWidth="1"/>
    <col min="9224" max="9224" width="12.85546875" style="1" customWidth="1"/>
    <col min="9225" max="9225" width="11.140625" style="1" customWidth="1"/>
    <col min="9226" max="9226" width="12.42578125" style="1" customWidth="1"/>
    <col min="9227" max="9227" width="11.42578125" style="1" customWidth="1"/>
    <col min="9228" max="9228" width="13.5703125" style="1" customWidth="1"/>
    <col min="9229" max="9466" width="11.5703125" style="1"/>
    <col min="9467" max="9467" width="23.140625" style="1" customWidth="1"/>
    <col min="9468" max="9468" width="42.85546875" style="1" customWidth="1"/>
    <col min="9469" max="9469" width="11.5703125" style="1"/>
    <col min="9470" max="9470" width="11.28515625" style="1" customWidth="1"/>
    <col min="9471" max="9471" width="12.85546875" style="1" customWidth="1"/>
    <col min="9472" max="9472" width="12.140625" style="1" customWidth="1"/>
    <col min="9473" max="9473" width="11.7109375" style="1" customWidth="1"/>
    <col min="9474" max="9474" width="11.42578125" style="1" customWidth="1"/>
    <col min="9475" max="9475" width="12.7109375" style="1" customWidth="1"/>
    <col min="9476" max="9476" width="4.140625" style="1" customWidth="1"/>
    <col min="9477" max="9477" width="35.5703125" style="1" customWidth="1"/>
    <col min="9478" max="9478" width="12.5703125" style="1" customWidth="1"/>
    <col min="9479" max="9479" width="12.28515625" style="1" customWidth="1"/>
    <col min="9480" max="9480" width="12.85546875" style="1" customWidth="1"/>
    <col min="9481" max="9481" width="11.140625" style="1" customWidth="1"/>
    <col min="9482" max="9482" width="12.42578125" style="1" customWidth="1"/>
    <col min="9483" max="9483" width="11.42578125" style="1" customWidth="1"/>
    <col min="9484" max="9484" width="13.5703125" style="1" customWidth="1"/>
    <col min="9485" max="9722" width="11.5703125" style="1"/>
    <col min="9723" max="9723" width="23.140625" style="1" customWidth="1"/>
    <col min="9724" max="9724" width="42.85546875" style="1" customWidth="1"/>
    <col min="9725" max="9725" width="11.5703125" style="1"/>
    <col min="9726" max="9726" width="11.28515625" style="1" customWidth="1"/>
    <col min="9727" max="9727" width="12.85546875" style="1" customWidth="1"/>
    <col min="9728" max="9728" width="12.140625" style="1" customWidth="1"/>
    <col min="9729" max="9729" width="11.7109375" style="1" customWidth="1"/>
    <col min="9730" max="9730" width="11.42578125" style="1" customWidth="1"/>
    <col min="9731" max="9731" width="12.7109375" style="1" customWidth="1"/>
    <col min="9732" max="9732" width="4.140625" style="1" customWidth="1"/>
    <col min="9733" max="9733" width="35.5703125" style="1" customWidth="1"/>
    <col min="9734" max="9734" width="12.5703125" style="1" customWidth="1"/>
    <col min="9735" max="9735" width="12.28515625" style="1" customWidth="1"/>
    <col min="9736" max="9736" width="12.85546875" style="1" customWidth="1"/>
    <col min="9737" max="9737" width="11.140625" style="1" customWidth="1"/>
    <col min="9738" max="9738" width="12.42578125" style="1" customWidth="1"/>
    <col min="9739" max="9739" width="11.42578125" style="1" customWidth="1"/>
    <col min="9740" max="9740" width="13.5703125" style="1" customWidth="1"/>
    <col min="9741" max="9978" width="11.5703125" style="1"/>
    <col min="9979" max="9979" width="23.140625" style="1" customWidth="1"/>
    <col min="9980" max="9980" width="42.85546875" style="1" customWidth="1"/>
    <col min="9981" max="9981" width="11.5703125" style="1"/>
    <col min="9982" max="9982" width="11.28515625" style="1" customWidth="1"/>
    <col min="9983" max="9983" width="12.85546875" style="1" customWidth="1"/>
    <col min="9984" max="9984" width="12.140625" style="1" customWidth="1"/>
    <col min="9985" max="9985" width="11.7109375" style="1" customWidth="1"/>
    <col min="9986" max="9986" width="11.42578125" style="1" customWidth="1"/>
    <col min="9987" max="9987" width="12.7109375" style="1" customWidth="1"/>
    <col min="9988" max="9988" width="4.140625" style="1" customWidth="1"/>
    <col min="9989" max="9989" width="35.5703125" style="1" customWidth="1"/>
    <col min="9990" max="9990" width="12.5703125" style="1" customWidth="1"/>
    <col min="9991" max="9991" width="12.28515625" style="1" customWidth="1"/>
    <col min="9992" max="9992" width="12.85546875" style="1" customWidth="1"/>
    <col min="9993" max="9993" width="11.140625" style="1" customWidth="1"/>
    <col min="9994" max="9994" width="12.42578125" style="1" customWidth="1"/>
    <col min="9995" max="9995" width="11.42578125" style="1" customWidth="1"/>
    <col min="9996" max="9996" width="13.5703125" style="1" customWidth="1"/>
    <col min="9997" max="10234" width="11.5703125" style="1"/>
    <col min="10235" max="10235" width="23.140625" style="1" customWidth="1"/>
    <col min="10236" max="10236" width="42.85546875" style="1" customWidth="1"/>
    <col min="10237" max="10237" width="11.5703125" style="1"/>
    <col min="10238" max="10238" width="11.28515625" style="1" customWidth="1"/>
    <col min="10239" max="10239" width="12.85546875" style="1" customWidth="1"/>
    <col min="10240" max="10240" width="12.140625" style="1" customWidth="1"/>
    <col min="10241" max="10241" width="11.7109375" style="1" customWidth="1"/>
    <col min="10242" max="10242" width="11.42578125" style="1" customWidth="1"/>
    <col min="10243" max="10243" width="12.7109375" style="1" customWidth="1"/>
    <col min="10244" max="10244" width="4.140625" style="1" customWidth="1"/>
    <col min="10245" max="10245" width="35.5703125" style="1" customWidth="1"/>
    <col min="10246" max="10246" width="12.5703125" style="1" customWidth="1"/>
    <col min="10247" max="10247" width="12.28515625" style="1" customWidth="1"/>
    <col min="10248" max="10248" width="12.85546875" style="1" customWidth="1"/>
    <col min="10249" max="10249" width="11.140625" style="1" customWidth="1"/>
    <col min="10250" max="10250" width="12.42578125" style="1" customWidth="1"/>
    <col min="10251" max="10251" width="11.42578125" style="1" customWidth="1"/>
    <col min="10252" max="10252" width="13.5703125" style="1" customWidth="1"/>
    <col min="10253" max="10490" width="11.5703125" style="1"/>
    <col min="10491" max="10491" width="23.140625" style="1" customWidth="1"/>
    <col min="10492" max="10492" width="42.85546875" style="1" customWidth="1"/>
    <col min="10493" max="10493" width="11.5703125" style="1"/>
    <col min="10494" max="10494" width="11.28515625" style="1" customWidth="1"/>
    <col min="10495" max="10495" width="12.85546875" style="1" customWidth="1"/>
    <col min="10496" max="10496" width="12.140625" style="1" customWidth="1"/>
    <col min="10497" max="10497" width="11.7109375" style="1" customWidth="1"/>
    <col min="10498" max="10498" width="11.42578125" style="1" customWidth="1"/>
    <col min="10499" max="10499" width="12.7109375" style="1" customWidth="1"/>
    <col min="10500" max="10500" width="4.140625" style="1" customWidth="1"/>
    <col min="10501" max="10501" width="35.5703125" style="1" customWidth="1"/>
    <col min="10502" max="10502" width="12.5703125" style="1" customWidth="1"/>
    <col min="10503" max="10503" width="12.28515625" style="1" customWidth="1"/>
    <col min="10504" max="10504" width="12.85546875" style="1" customWidth="1"/>
    <col min="10505" max="10505" width="11.140625" style="1" customWidth="1"/>
    <col min="10506" max="10506" width="12.42578125" style="1" customWidth="1"/>
    <col min="10507" max="10507" width="11.42578125" style="1" customWidth="1"/>
    <col min="10508" max="10508" width="13.5703125" style="1" customWidth="1"/>
    <col min="10509" max="10746" width="11.5703125" style="1"/>
    <col min="10747" max="10747" width="23.140625" style="1" customWidth="1"/>
    <col min="10748" max="10748" width="42.85546875" style="1" customWidth="1"/>
    <col min="10749" max="10749" width="11.5703125" style="1"/>
    <col min="10750" max="10750" width="11.28515625" style="1" customWidth="1"/>
    <col min="10751" max="10751" width="12.85546875" style="1" customWidth="1"/>
    <col min="10752" max="10752" width="12.140625" style="1" customWidth="1"/>
    <col min="10753" max="10753" width="11.7109375" style="1" customWidth="1"/>
    <col min="10754" max="10754" width="11.42578125" style="1" customWidth="1"/>
    <col min="10755" max="10755" width="12.7109375" style="1" customWidth="1"/>
    <col min="10756" max="10756" width="4.140625" style="1" customWidth="1"/>
    <col min="10757" max="10757" width="35.5703125" style="1" customWidth="1"/>
    <col min="10758" max="10758" width="12.5703125" style="1" customWidth="1"/>
    <col min="10759" max="10759" width="12.28515625" style="1" customWidth="1"/>
    <col min="10760" max="10760" width="12.85546875" style="1" customWidth="1"/>
    <col min="10761" max="10761" width="11.140625" style="1" customWidth="1"/>
    <col min="10762" max="10762" width="12.42578125" style="1" customWidth="1"/>
    <col min="10763" max="10763" width="11.42578125" style="1" customWidth="1"/>
    <col min="10764" max="10764" width="13.5703125" style="1" customWidth="1"/>
    <col min="10765" max="11002" width="11.5703125" style="1"/>
    <col min="11003" max="11003" width="23.140625" style="1" customWidth="1"/>
    <col min="11004" max="11004" width="42.85546875" style="1" customWidth="1"/>
    <col min="11005" max="11005" width="11.5703125" style="1"/>
    <col min="11006" max="11006" width="11.28515625" style="1" customWidth="1"/>
    <col min="11007" max="11007" width="12.85546875" style="1" customWidth="1"/>
    <col min="11008" max="11008" width="12.140625" style="1" customWidth="1"/>
    <col min="11009" max="11009" width="11.7109375" style="1" customWidth="1"/>
    <col min="11010" max="11010" width="11.42578125" style="1" customWidth="1"/>
    <col min="11011" max="11011" width="12.7109375" style="1" customWidth="1"/>
    <col min="11012" max="11012" width="4.140625" style="1" customWidth="1"/>
    <col min="11013" max="11013" width="35.5703125" style="1" customWidth="1"/>
    <col min="11014" max="11014" width="12.5703125" style="1" customWidth="1"/>
    <col min="11015" max="11015" width="12.28515625" style="1" customWidth="1"/>
    <col min="11016" max="11016" width="12.85546875" style="1" customWidth="1"/>
    <col min="11017" max="11017" width="11.140625" style="1" customWidth="1"/>
    <col min="11018" max="11018" width="12.42578125" style="1" customWidth="1"/>
    <col min="11019" max="11019" width="11.42578125" style="1" customWidth="1"/>
    <col min="11020" max="11020" width="13.5703125" style="1" customWidth="1"/>
    <col min="11021" max="11258" width="11.5703125" style="1"/>
    <col min="11259" max="11259" width="23.140625" style="1" customWidth="1"/>
    <col min="11260" max="11260" width="42.85546875" style="1" customWidth="1"/>
    <col min="11261" max="11261" width="11.5703125" style="1"/>
    <col min="11262" max="11262" width="11.28515625" style="1" customWidth="1"/>
    <col min="11263" max="11263" width="12.85546875" style="1" customWidth="1"/>
    <col min="11264" max="11264" width="12.140625" style="1" customWidth="1"/>
    <col min="11265" max="11265" width="11.7109375" style="1" customWidth="1"/>
    <col min="11266" max="11266" width="11.42578125" style="1" customWidth="1"/>
    <col min="11267" max="11267" width="12.7109375" style="1" customWidth="1"/>
    <col min="11268" max="11268" width="4.140625" style="1" customWidth="1"/>
    <col min="11269" max="11269" width="35.5703125" style="1" customWidth="1"/>
    <col min="11270" max="11270" width="12.5703125" style="1" customWidth="1"/>
    <col min="11271" max="11271" width="12.28515625" style="1" customWidth="1"/>
    <col min="11272" max="11272" width="12.85546875" style="1" customWidth="1"/>
    <col min="11273" max="11273" width="11.140625" style="1" customWidth="1"/>
    <col min="11274" max="11274" width="12.42578125" style="1" customWidth="1"/>
    <col min="11275" max="11275" width="11.42578125" style="1" customWidth="1"/>
    <col min="11276" max="11276" width="13.5703125" style="1" customWidth="1"/>
    <col min="11277" max="11514" width="11.5703125" style="1"/>
    <col min="11515" max="11515" width="23.140625" style="1" customWidth="1"/>
    <col min="11516" max="11516" width="42.85546875" style="1" customWidth="1"/>
    <col min="11517" max="11517" width="11.5703125" style="1"/>
    <col min="11518" max="11518" width="11.28515625" style="1" customWidth="1"/>
    <col min="11519" max="11519" width="12.85546875" style="1" customWidth="1"/>
    <col min="11520" max="11520" width="12.140625" style="1" customWidth="1"/>
    <col min="11521" max="11521" width="11.7109375" style="1" customWidth="1"/>
    <col min="11522" max="11522" width="11.42578125" style="1" customWidth="1"/>
    <col min="11523" max="11523" width="12.7109375" style="1" customWidth="1"/>
    <col min="11524" max="11524" width="4.140625" style="1" customWidth="1"/>
    <col min="11525" max="11525" width="35.5703125" style="1" customWidth="1"/>
    <col min="11526" max="11526" width="12.5703125" style="1" customWidth="1"/>
    <col min="11527" max="11527" width="12.28515625" style="1" customWidth="1"/>
    <col min="11528" max="11528" width="12.85546875" style="1" customWidth="1"/>
    <col min="11529" max="11529" width="11.140625" style="1" customWidth="1"/>
    <col min="11530" max="11530" width="12.42578125" style="1" customWidth="1"/>
    <col min="11531" max="11531" width="11.42578125" style="1" customWidth="1"/>
    <col min="11532" max="11532" width="13.5703125" style="1" customWidth="1"/>
    <col min="11533" max="11770" width="11.5703125" style="1"/>
    <col min="11771" max="11771" width="23.140625" style="1" customWidth="1"/>
    <col min="11772" max="11772" width="42.85546875" style="1" customWidth="1"/>
    <col min="11773" max="11773" width="11.5703125" style="1"/>
    <col min="11774" max="11774" width="11.28515625" style="1" customWidth="1"/>
    <col min="11775" max="11775" width="12.85546875" style="1" customWidth="1"/>
    <col min="11776" max="11776" width="12.140625" style="1" customWidth="1"/>
    <col min="11777" max="11777" width="11.7109375" style="1" customWidth="1"/>
    <col min="11778" max="11778" width="11.42578125" style="1" customWidth="1"/>
    <col min="11779" max="11779" width="12.7109375" style="1" customWidth="1"/>
    <col min="11780" max="11780" width="4.140625" style="1" customWidth="1"/>
    <col min="11781" max="11781" width="35.5703125" style="1" customWidth="1"/>
    <col min="11782" max="11782" width="12.5703125" style="1" customWidth="1"/>
    <col min="11783" max="11783" width="12.28515625" style="1" customWidth="1"/>
    <col min="11784" max="11784" width="12.85546875" style="1" customWidth="1"/>
    <col min="11785" max="11785" width="11.140625" style="1" customWidth="1"/>
    <col min="11786" max="11786" width="12.42578125" style="1" customWidth="1"/>
    <col min="11787" max="11787" width="11.42578125" style="1" customWidth="1"/>
    <col min="11788" max="11788" width="13.5703125" style="1" customWidth="1"/>
    <col min="11789" max="12026" width="11.5703125" style="1"/>
    <col min="12027" max="12027" width="23.140625" style="1" customWidth="1"/>
    <col min="12028" max="12028" width="42.85546875" style="1" customWidth="1"/>
    <col min="12029" max="12029" width="11.5703125" style="1"/>
    <col min="12030" max="12030" width="11.28515625" style="1" customWidth="1"/>
    <col min="12031" max="12031" width="12.85546875" style="1" customWidth="1"/>
    <col min="12032" max="12032" width="12.140625" style="1" customWidth="1"/>
    <col min="12033" max="12033" width="11.7109375" style="1" customWidth="1"/>
    <col min="12034" max="12034" width="11.42578125" style="1" customWidth="1"/>
    <col min="12035" max="12035" width="12.7109375" style="1" customWidth="1"/>
    <col min="12036" max="12036" width="4.140625" style="1" customWidth="1"/>
    <col min="12037" max="12037" width="35.5703125" style="1" customWidth="1"/>
    <col min="12038" max="12038" width="12.5703125" style="1" customWidth="1"/>
    <col min="12039" max="12039" width="12.28515625" style="1" customWidth="1"/>
    <col min="12040" max="12040" width="12.85546875" style="1" customWidth="1"/>
    <col min="12041" max="12041" width="11.140625" style="1" customWidth="1"/>
    <col min="12042" max="12042" width="12.42578125" style="1" customWidth="1"/>
    <col min="12043" max="12043" width="11.42578125" style="1" customWidth="1"/>
    <col min="12044" max="12044" width="13.5703125" style="1" customWidth="1"/>
    <col min="12045" max="12282" width="11.5703125" style="1"/>
    <col min="12283" max="12283" width="23.140625" style="1" customWidth="1"/>
    <col min="12284" max="12284" width="42.85546875" style="1" customWidth="1"/>
    <col min="12285" max="12285" width="11.5703125" style="1"/>
    <col min="12286" max="12286" width="11.28515625" style="1" customWidth="1"/>
    <col min="12287" max="12287" width="12.85546875" style="1" customWidth="1"/>
    <col min="12288" max="12288" width="12.140625" style="1" customWidth="1"/>
    <col min="12289" max="12289" width="11.7109375" style="1" customWidth="1"/>
    <col min="12290" max="12290" width="11.42578125" style="1" customWidth="1"/>
    <col min="12291" max="12291" width="12.7109375" style="1" customWidth="1"/>
    <col min="12292" max="12292" width="4.140625" style="1" customWidth="1"/>
    <col min="12293" max="12293" width="35.5703125" style="1" customWidth="1"/>
    <col min="12294" max="12294" width="12.5703125" style="1" customWidth="1"/>
    <col min="12295" max="12295" width="12.28515625" style="1" customWidth="1"/>
    <col min="12296" max="12296" width="12.85546875" style="1" customWidth="1"/>
    <col min="12297" max="12297" width="11.140625" style="1" customWidth="1"/>
    <col min="12298" max="12298" width="12.42578125" style="1" customWidth="1"/>
    <col min="12299" max="12299" width="11.42578125" style="1" customWidth="1"/>
    <col min="12300" max="12300" width="13.5703125" style="1" customWidth="1"/>
    <col min="12301" max="12538" width="11.5703125" style="1"/>
    <col min="12539" max="12539" width="23.140625" style="1" customWidth="1"/>
    <col min="12540" max="12540" width="42.85546875" style="1" customWidth="1"/>
    <col min="12541" max="12541" width="11.5703125" style="1"/>
    <col min="12542" max="12542" width="11.28515625" style="1" customWidth="1"/>
    <col min="12543" max="12543" width="12.85546875" style="1" customWidth="1"/>
    <col min="12544" max="12544" width="12.140625" style="1" customWidth="1"/>
    <col min="12545" max="12545" width="11.7109375" style="1" customWidth="1"/>
    <col min="12546" max="12546" width="11.42578125" style="1" customWidth="1"/>
    <col min="12547" max="12547" width="12.7109375" style="1" customWidth="1"/>
    <col min="12548" max="12548" width="4.140625" style="1" customWidth="1"/>
    <col min="12549" max="12549" width="35.5703125" style="1" customWidth="1"/>
    <col min="12550" max="12550" width="12.5703125" style="1" customWidth="1"/>
    <col min="12551" max="12551" width="12.28515625" style="1" customWidth="1"/>
    <col min="12552" max="12552" width="12.85546875" style="1" customWidth="1"/>
    <col min="12553" max="12553" width="11.140625" style="1" customWidth="1"/>
    <col min="12554" max="12554" width="12.42578125" style="1" customWidth="1"/>
    <col min="12555" max="12555" width="11.42578125" style="1" customWidth="1"/>
    <col min="12556" max="12556" width="13.5703125" style="1" customWidth="1"/>
    <col min="12557" max="12794" width="11.5703125" style="1"/>
    <col min="12795" max="12795" width="23.140625" style="1" customWidth="1"/>
    <col min="12796" max="12796" width="42.85546875" style="1" customWidth="1"/>
    <col min="12797" max="12797" width="11.5703125" style="1"/>
    <col min="12798" max="12798" width="11.28515625" style="1" customWidth="1"/>
    <col min="12799" max="12799" width="12.85546875" style="1" customWidth="1"/>
    <col min="12800" max="12800" width="12.140625" style="1" customWidth="1"/>
    <col min="12801" max="12801" width="11.7109375" style="1" customWidth="1"/>
    <col min="12802" max="12802" width="11.42578125" style="1" customWidth="1"/>
    <col min="12803" max="12803" width="12.7109375" style="1" customWidth="1"/>
    <col min="12804" max="12804" width="4.140625" style="1" customWidth="1"/>
    <col min="12805" max="12805" width="35.5703125" style="1" customWidth="1"/>
    <col min="12806" max="12806" width="12.5703125" style="1" customWidth="1"/>
    <col min="12807" max="12807" width="12.28515625" style="1" customWidth="1"/>
    <col min="12808" max="12808" width="12.85546875" style="1" customWidth="1"/>
    <col min="12809" max="12809" width="11.140625" style="1" customWidth="1"/>
    <col min="12810" max="12810" width="12.42578125" style="1" customWidth="1"/>
    <col min="12811" max="12811" width="11.42578125" style="1" customWidth="1"/>
    <col min="12812" max="12812" width="13.5703125" style="1" customWidth="1"/>
    <col min="12813" max="13050" width="11.5703125" style="1"/>
    <col min="13051" max="13051" width="23.140625" style="1" customWidth="1"/>
    <col min="13052" max="13052" width="42.85546875" style="1" customWidth="1"/>
    <col min="13053" max="13053" width="11.5703125" style="1"/>
    <col min="13054" max="13054" width="11.28515625" style="1" customWidth="1"/>
    <col min="13055" max="13055" width="12.85546875" style="1" customWidth="1"/>
    <col min="13056" max="13056" width="12.140625" style="1" customWidth="1"/>
    <col min="13057" max="13057" width="11.7109375" style="1" customWidth="1"/>
    <col min="13058" max="13058" width="11.42578125" style="1" customWidth="1"/>
    <col min="13059" max="13059" width="12.7109375" style="1" customWidth="1"/>
    <col min="13060" max="13060" width="4.140625" style="1" customWidth="1"/>
    <col min="13061" max="13061" width="35.5703125" style="1" customWidth="1"/>
    <col min="13062" max="13062" width="12.5703125" style="1" customWidth="1"/>
    <col min="13063" max="13063" width="12.28515625" style="1" customWidth="1"/>
    <col min="13064" max="13064" width="12.85546875" style="1" customWidth="1"/>
    <col min="13065" max="13065" width="11.140625" style="1" customWidth="1"/>
    <col min="13066" max="13066" width="12.42578125" style="1" customWidth="1"/>
    <col min="13067" max="13067" width="11.42578125" style="1" customWidth="1"/>
    <col min="13068" max="13068" width="13.5703125" style="1" customWidth="1"/>
    <col min="13069" max="13306" width="11.5703125" style="1"/>
    <col min="13307" max="13307" width="23.140625" style="1" customWidth="1"/>
    <col min="13308" max="13308" width="42.85546875" style="1" customWidth="1"/>
    <col min="13309" max="13309" width="11.5703125" style="1"/>
    <col min="13310" max="13310" width="11.28515625" style="1" customWidth="1"/>
    <col min="13311" max="13311" width="12.85546875" style="1" customWidth="1"/>
    <col min="13312" max="13312" width="12.140625" style="1" customWidth="1"/>
    <col min="13313" max="13313" width="11.7109375" style="1" customWidth="1"/>
    <col min="13314" max="13314" width="11.42578125" style="1" customWidth="1"/>
    <col min="13315" max="13315" width="12.7109375" style="1" customWidth="1"/>
    <col min="13316" max="13316" width="4.140625" style="1" customWidth="1"/>
    <col min="13317" max="13317" width="35.5703125" style="1" customWidth="1"/>
    <col min="13318" max="13318" width="12.5703125" style="1" customWidth="1"/>
    <col min="13319" max="13319" width="12.28515625" style="1" customWidth="1"/>
    <col min="13320" max="13320" width="12.85546875" style="1" customWidth="1"/>
    <col min="13321" max="13321" width="11.140625" style="1" customWidth="1"/>
    <col min="13322" max="13322" width="12.42578125" style="1" customWidth="1"/>
    <col min="13323" max="13323" width="11.42578125" style="1" customWidth="1"/>
    <col min="13324" max="13324" width="13.5703125" style="1" customWidth="1"/>
    <col min="13325" max="13562" width="11.5703125" style="1"/>
    <col min="13563" max="13563" width="23.140625" style="1" customWidth="1"/>
    <col min="13564" max="13564" width="42.85546875" style="1" customWidth="1"/>
    <col min="13565" max="13565" width="11.5703125" style="1"/>
    <col min="13566" max="13566" width="11.28515625" style="1" customWidth="1"/>
    <col min="13567" max="13567" width="12.85546875" style="1" customWidth="1"/>
    <col min="13568" max="13568" width="12.140625" style="1" customWidth="1"/>
    <col min="13569" max="13569" width="11.7109375" style="1" customWidth="1"/>
    <col min="13570" max="13570" width="11.42578125" style="1" customWidth="1"/>
    <col min="13571" max="13571" width="12.7109375" style="1" customWidth="1"/>
    <col min="13572" max="13572" width="4.140625" style="1" customWidth="1"/>
    <col min="13573" max="13573" width="35.5703125" style="1" customWidth="1"/>
    <col min="13574" max="13574" width="12.5703125" style="1" customWidth="1"/>
    <col min="13575" max="13575" width="12.28515625" style="1" customWidth="1"/>
    <col min="13576" max="13576" width="12.85546875" style="1" customWidth="1"/>
    <col min="13577" max="13577" width="11.140625" style="1" customWidth="1"/>
    <col min="13578" max="13578" width="12.42578125" style="1" customWidth="1"/>
    <col min="13579" max="13579" width="11.42578125" style="1" customWidth="1"/>
    <col min="13580" max="13580" width="13.5703125" style="1" customWidth="1"/>
    <col min="13581" max="13818" width="11.5703125" style="1"/>
    <col min="13819" max="13819" width="23.140625" style="1" customWidth="1"/>
    <col min="13820" max="13820" width="42.85546875" style="1" customWidth="1"/>
    <col min="13821" max="13821" width="11.5703125" style="1"/>
    <col min="13822" max="13822" width="11.28515625" style="1" customWidth="1"/>
    <col min="13823" max="13823" width="12.85546875" style="1" customWidth="1"/>
    <col min="13824" max="13824" width="12.140625" style="1" customWidth="1"/>
    <col min="13825" max="13825" width="11.7109375" style="1" customWidth="1"/>
    <col min="13826" max="13826" width="11.42578125" style="1" customWidth="1"/>
    <col min="13827" max="13827" width="12.7109375" style="1" customWidth="1"/>
    <col min="13828" max="13828" width="4.140625" style="1" customWidth="1"/>
    <col min="13829" max="13829" width="35.5703125" style="1" customWidth="1"/>
    <col min="13830" max="13830" width="12.5703125" style="1" customWidth="1"/>
    <col min="13831" max="13831" width="12.28515625" style="1" customWidth="1"/>
    <col min="13832" max="13832" width="12.85546875" style="1" customWidth="1"/>
    <col min="13833" max="13833" width="11.140625" style="1" customWidth="1"/>
    <col min="13834" max="13834" width="12.42578125" style="1" customWidth="1"/>
    <col min="13835" max="13835" width="11.42578125" style="1" customWidth="1"/>
    <col min="13836" max="13836" width="13.5703125" style="1" customWidth="1"/>
    <col min="13837" max="14074" width="11.5703125" style="1"/>
    <col min="14075" max="14075" width="23.140625" style="1" customWidth="1"/>
    <col min="14076" max="14076" width="42.85546875" style="1" customWidth="1"/>
    <col min="14077" max="14077" width="11.5703125" style="1"/>
    <col min="14078" max="14078" width="11.28515625" style="1" customWidth="1"/>
    <col min="14079" max="14079" width="12.85546875" style="1" customWidth="1"/>
    <col min="14080" max="14080" width="12.140625" style="1" customWidth="1"/>
    <col min="14081" max="14081" width="11.7109375" style="1" customWidth="1"/>
    <col min="14082" max="14082" width="11.42578125" style="1" customWidth="1"/>
    <col min="14083" max="14083" width="12.7109375" style="1" customWidth="1"/>
    <col min="14084" max="14084" width="4.140625" style="1" customWidth="1"/>
    <col min="14085" max="14085" width="35.5703125" style="1" customWidth="1"/>
    <col min="14086" max="14086" width="12.5703125" style="1" customWidth="1"/>
    <col min="14087" max="14087" width="12.28515625" style="1" customWidth="1"/>
    <col min="14088" max="14088" width="12.85546875" style="1" customWidth="1"/>
    <col min="14089" max="14089" width="11.140625" style="1" customWidth="1"/>
    <col min="14090" max="14090" width="12.42578125" style="1" customWidth="1"/>
    <col min="14091" max="14091" width="11.42578125" style="1" customWidth="1"/>
    <col min="14092" max="14092" width="13.5703125" style="1" customWidth="1"/>
    <col min="14093" max="14330" width="11.5703125" style="1"/>
    <col min="14331" max="14331" width="23.140625" style="1" customWidth="1"/>
    <col min="14332" max="14332" width="42.85546875" style="1" customWidth="1"/>
    <col min="14333" max="14333" width="11.5703125" style="1"/>
    <col min="14334" max="14334" width="11.28515625" style="1" customWidth="1"/>
    <col min="14335" max="14335" width="12.85546875" style="1" customWidth="1"/>
    <col min="14336" max="14336" width="12.140625" style="1" customWidth="1"/>
    <col min="14337" max="14337" width="11.7109375" style="1" customWidth="1"/>
    <col min="14338" max="14338" width="11.42578125" style="1" customWidth="1"/>
    <col min="14339" max="14339" width="12.7109375" style="1" customWidth="1"/>
    <col min="14340" max="14340" width="4.140625" style="1" customWidth="1"/>
    <col min="14341" max="14341" width="35.5703125" style="1" customWidth="1"/>
    <col min="14342" max="14342" width="12.5703125" style="1" customWidth="1"/>
    <col min="14343" max="14343" width="12.28515625" style="1" customWidth="1"/>
    <col min="14344" max="14344" width="12.85546875" style="1" customWidth="1"/>
    <col min="14345" max="14345" width="11.140625" style="1" customWidth="1"/>
    <col min="14346" max="14346" width="12.42578125" style="1" customWidth="1"/>
    <col min="14347" max="14347" width="11.42578125" style="1" customWidth="1"/>
    <col min="14348" max="14348" width="13.5703125" style="1" customWidth="1"/>
    <col min="14349" max="14586" width="11.5703125" style="1"/>
    <col min="14587" max="14587" width="23.140625" style="1" customWidth="1"/>
    <col min="14588" max="14588" width="42.85546875" style="1" customWidth="1"/>
    <col min="14589" max="14589" width="11.5703125" style="1"/>
    <col min="14590" max="14590" width="11.28515625" style="1" customWidth="1"/>
    <col min="14591" max="14591" width="12.85546875" style="1" customWidth="1"/>
    <col min="14592" max="14592" width="12.140625" style="1" customWidth="1"/>
    <col min="14593" max="14593" width="11.7109375" style="1" customWidth="1"/>
    <col min="14594" max="14594" width="11.42578125" style="1" customWidth="1"/>
    <col min="14595" max="14595" width="12.7109375" style="1" customWidth="1"/>
    <col min="14596" max="14596" width="4.140625" style="1" customWidth="1"/>
    <col min="14597" max="14597" width="35.5703125" style="1" customWidth="1"/>
    <col min="14598" max="14598" width="12.5703125" style="1" customWidth="1"/>
    <col min="14599" max="14599" width="12.28515625" style="1" customWidth="1"/>
    <col min="14600" max="14600" width="12.85546875" style="1" customWidth="1"/>
    <col min="14601" max="14601" width="11.140625" style="1" customWidth="1"/>
    <col min="14602" max="14602" width="12.42578125" style="1" customWidth="1"/>
    <col min="14603" max="14603" width="11.42578125" style="1" customWidth="1"/>
    <col min="14604" max="14604" width="13.5703125" style="1" customWidth="1"/>
    <col min="14605" max="14842" width="11.5703125" style="1"/>
    <col min="14843" max="14843" width="23.140625" style="1" customWidth="1"/>
    <col min="14844" max="14844" width="42.85546875" style="1" customWidth="1"/>
    <col min="14845" max="14845" width="11.5703125" style="1"/>
    <col min="14846" max="14846" width="11.28515625" style="1" customWidth="1"/>
    <col min="14847" max="14847" width="12.85546875" style="1" customWidth="1"/>
    <col min="14848" max="14848" width="12.140625" style="1" customWidth="1"/>
    <col min="14849" max="14849" width="11.7109375" style="1" customWidth="1"/>
    <col min="14850" max="14850" width="11.42578125" style="1" customWidth="1"/>
    <col min="14851" max="14851" width="12.7109375" style="1" customWidth="1"/>
    <col min="14852" max="14852" width="4.140625" style="1" customWidth="1"/>
    <col min="14853" max="14853" width="35.5703125" style="1" customWidth="1"/>
    <col min="14854" max="14854" width="12.5703125" style="1" customWidth="1"/>
    <col min="14855" max="14855" width="12.28515625" style="1" customWidth="1"/>
    <col min="14856" max="14856" width="12.85546875" style="1" customWidth="1"/>
    <col min="14857" max="14857" width="11.140625" style="1" customWidth="1"/>
    <col min="14858" max="14858" width="12.42578125" style="1" customWidth="1"/>
    <col min="14859" max="14859" width="11.42578125" style="1" customWidth="1"/>
    <col min="14860" max="14860" width="13.5703125" style="1" customWidth="1"/>
    <col min="14861" max="15098" width="11.5703125" style="1"/>
    <col min="15099" max="15099" width="23.140625" style="1" customWidth="1"/>
    <col min="15100" max="15100" width="42.85546875" style="1" customWidth="1"/>
    <col min="15101" max="15101" width="11.5703125" style="1"/>
    <col min="15102" max="15102" width="11.28515625" style="1" customWidth="1"/>
    <col min="15103" max="15103" width="12.85546875" style="1" customWidth="1"/>
    <col min="15104" max="15104" width="12.140625" style="1" customWidth="1"/>
    <col min="15105" max="15105" width="11.7109375" style="1" customWidth="1"/>
    <col min="15106" max="15106" width="11.42578125" style="1" customWidth="1"/>
    <col min="15107" max="15107" width="12.7109375" style="1" customWidth="1"/>
    <col min="15108" max="15108" width="4.140625" style="1" customWidth="1"/>
    <col min="15109" max="15109" width="35.5703125" style="1" customWidth="1"/>
    <col min="15110" max="15110" width="12.5703125" style="1" customWidth="1"/>
    <col min="15111" max="15111" width="12.28515625" style="1" customWidth="1"/>
    <col min="15112" max="15112" width="12.85546875" style="1" customWidth="1"/>
    <col min="15113" max="15113" width="11.140625" style="1" customWidth="1"/>
    <col min="15114" max="15114" width="12.42578125" style="1" customWidth="1"/>
    <col min="15115" max="15115" width="11.42578125" style="1" customWidth="1"/>
    <col min="15116" max="15116" width="13.5703125" style="1" customWidth="1"/>
    <col min="15117" max="15354" width="11.5703125" style="1"/>
    <col min="15355" max="15355" width="23.140625" style="1" customWidth="1"/>
    <col min="15356" max="15356" width="42.85546875" style="1" customWidth="1"/>
    <col min="15357" max="15357" width="11.5703125" style="1"/>
    <col min="15358" max="15358" width="11.28515625" style="1" customWidth="1"/>
    <col min="15359" max="15359" width="12.85546875" style="1" customWidth="1"/>
    <col min="15360" max="15360" width="12.140625" style="1" customWidth="1"/>
    <col min="15361" max="15361" width="11.7109375" style="1" customWidth="1"/>
    <col min="15362" max="15362" width="11.42578125" style="1" customWidth="1"/>
    <col min="15363" max="15363" width="12.7109375" style="1" customWidth="1"/>
    <col min="15364" max="15364" width="4.140625" style="1" customWidth="1"/>
    <col min="15365" max="15365" width="35.5703125" style="1" customWidth="1"/>
    <col min="15366" max="15366" width="12.5703125" style="1" customWidth="1"/>
    <col min="15367" max="15367" width="12.28515625" style="1" customWidth="1"/>
    <col min="15368" max="15368" width="12.85546875" style="1" customWidth="1"/>
    <col min="15369" max="15369" width="11.140625" style="1" customWidth="1"/>
    <col min="15370" max="15370" width="12.42578125" style="1" customWidth="1"/>
    <col min="15371" max="15371" width="11.42578125" style="1" customWidth="1"/>
    <col min="15372" max="15372" width="13.5703125" style="1" customWidth="1"/>
    <col min="15373" max="15610" width="11.5703125" style="1"/>
    <col min="15611" max="15611" width="23.140625" style="1" customWidth="1"/>
    <col min="15612" max="15612" width="42.85546875" style="1" customWidth="1"/>
    <col min="15613" max="15613" width="11.5703125" style="1"/>
    <col min="15614" max="15614" width="11.28515625" style="1" customWidth="1"/>
    <col min="15615" max="15615" width="12.85546875" style="1" customWidth="1"/>
    <col min="15616" max="15616" width="12.140625" style="1" customWidth="1"/>
    <col min="15617" max="15617" width="11.7109375" style="1" customWidth="1"/>
    <col min="15618" max="15618" width="11.42578125" style="1" customWidth="1"/>
    <col min="15619" max="15619" width="12.7109375" style="1" customWidth="1"/>
    <col min="15620" max="15620" width="4.140625" style="1" customWidth="1"/>
    <col min="15621" max="15621" width="35.5703125" style="1" customWidth="1"/>
    <col min="15622" max="15622" width="12.5703125" style="1" customWidth="1"/>
    <col min="15623" max="15623" width="12.28515625" style="1" customWidth="1"/>
    <col min="15624" max="15624" width="12.85546875" style="1" customWidth="1"/>
    <col min="15625" max="15625" width="11.140625" style="1" customWidth="1"/>
    <col min="15626" max="15626" width="12.42578125" style="1" customWidth="1"/>
    <col min="15627" max="15627" width="11.42578125" style="1" customWidth="1"/>
    <col min="15628" max="15628" width="13.5703125" style="1" customWidth="1"/>
    <col min="15629" max="15866" width="11.5703125" style="1"/>
    <col min="15867" max="15867" width="23.140625" style="1" customWidth="1"/>
    <col min="15868" max="15868" width="42.85546875" style="1" customWidth="1"/>
    <col min="15869" max="15869" width="11.5703125" style="1"/>
    <col min="15870" max="15870" width="11.28515625" style="1" customWidth="1"/>
    <col min="15871" max="15871" width="12.85546875" style="1" customWidth="1"/>
    <col min="15872" max="15872" width="12.140625" style="1" customWidth="1"/>
    <col min="15873" max="15873" width="11.7109375" style="1" customWidth="1"/>
    <col min="15874" max="15874" width="11.42578125" style="1" customWidth="1"/>
    <col min="15875" max="15875" width="12.7109375" style="1" customWidth="1"/>
    <col min="15876" max="15876" width="4.140625" style="1" customWidth="1"/>
    <col min="15877" max="15877" width="35.5703125" style="1" customWidth="1"/>
    <col min="15878" max="15878" width="12.5703125" style="1" customWidth="1"/>
    <col min="15879" max="15879" width="12.28515625" style="1" customWidth="1"/>
    <col min="15880" max="15880" width="12.85546875" style="1" customWidth="1"/>
    <col min="15881" max="15881" width="11.140625" style="1" customWidth="1"/>
    <col min="15882" max="15882" width="12.42578125" style="1" customWidth="1"/>
    <col min="15883" max="15883" width="11.42578125" style="1" customWidth="1"/>
    <col min="15884" max="15884" width="13.5703125" style="1" customWidth="1"/>
    <col min="15885" max="16122" width="11.5703125" style="1"/>
    <col min="16123" max="16123" width="23.140625" style="1" customWidth="1"/>
    <col min="16124" max="16124" width="42.85546875" style="1" customWidth="1"/>
    <col min="16125" max="16125" width="11.5703125" style="1"/>
    <col min="16126" max="16126" width="11.28515625" style="1" customWidth="1"/>
    <col min="16127" max="16127" width="12.85546875" style="1" customWidth="1"/>
    <col min="16128" max="16128" width="12.140625" style="1" customWidth="1"/>
    <col min="16129" max="16129" width="11.7109375" style="1" customWidth="1"/>
    <col min="16130" max="16130" width="11.42578125" style="1" customWidth="1"/>
    <col min="16131" max="16131" width="12.7109375" style="1" customWidth="1"/>
    <col min="16132" max="16132" width="4.140625" style="1" customWidth="1"/>
    <col min="16133" max="16133" width="35.5703125" style="1" customWidth="1"/>
    <col min="16134" max="16134" width="12.5703125" style="1" customWidth="1"/>
    <col min="16135" max="16135" width="12.28515625" style="1" customWidth="1"/>
    <col min="16136" max="16136" width="12.85546875" style="1" customWidth="1"/>
    <col min="16137" max="16137" width="11.140625" style="1" customWidth="1"/>
    <col min="16138" max="16138" width="12.42578125" style="1" customWidth="1"/>
    <col min="16139" max="16139" width="11.42578125" style="1" customWidth="1"/>
    <col min="16140" max="16140" width="13.5703125" style="1" customWidth="1"/>
    <col min="16141" max="16384" width="11.5703125" style="1"/>
  </cols>
  <sheetData>
    <row r="1" spans="1:32" ht="18.75" x14ac:dyDescent="0.3">
      <c r="K1" s="23"/>
      <c r="L1" s="23" t="s">
        <v>76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  <c r="X1" s="25"/>
      <c r="Y1" s="25"/>
      <c r="Z1" s="26"/>
      <c r="AA1" s="26"/>
    </row>
    <row r="2" spans="1:32" ht="18.75" x14ac:dyDescent="0.3">
      <c r="K2" s="23" t="s">
        <v>0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  <c r="X2" s="25"/>
      <c r="Y2" s="25"/>
      <c r="Z2" s="26"/>
      <c r="AA2" s="26"/>
    </row>
    <row r="3" spans="1:32" ht="18.75" x14ac:dyDescent="0.3">
      <c r="K3" s="23" t="s">
        <v>1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4"/>
      <c r="X3" s="25"/>
      <c r="Y3" s="25"/>
      <c r="Z3" s="26"/>
      <c r="AA3" s="26"/>
    </row>
    <row r="4" spans="1:32" ht="18.75" x14ac:dyDescent="0.3">
      <c r="K4" s="23" t="s">
        <v>203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4"/>
      <c r="X4" s="25"/>
      <c r="Y4" s="25"/>
      <c r="Z4" s="26"/>
      <c r="AA4" s="26"/>
    </row>
    <row r="5" spans="1:32" ht="18.75" x14ac:dyDescent="0.3">
      <c r="A5" s="27"/>
      <c r="B5" s="23" t="s">
        <v>201</v>
      </c>
      <c r="C5" s="27"/>
      <c r="D5" s="27"/>
      <c r="E5" s="27"/>
      <c r="F5" s="27"/>
      <c r="G5" s="25"/>
      <c r="H5" s="25"/>
      <c r="I5" s="28"/>
      <c r="K5" s="23" t="s">
        <v>77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4"/>
      <c r="X5" s="25"/>
      <c r="Y5" s="25"/>
      <c r="Z5" s="26"/>
      <c r="AA5" s="26"/>
    </row>
    <row r="6" spans="1:32" ht="18.75" x14ac:dyDescent="0.3">
      <c r="A6" s="23" t="s">
        <v>0</v>
      </c>
      <c r="B6" s="23"/>
      <c r="C6" s="23"/>
      <c r="D6" s="23"/>
      <c r="E6" s="23"/>
      <c r="F6" s="23"/>
      <c r="G6" s="25"/>
      <c r="H6" s="25"/>
      <c r="I6" s="28"/>
      <c r="K6" s="24"/>
      <c r="L6" s="24" t="s">
        <v>2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5"/>
      <c r="Y6" s="25"/>
      <c r="Z6" s="26"/>
      <c r="AA6" s="26"/>
    </row>
    <row r="7" spans="1:32" ht="18.75" x14ac:dyDescent="0.3">
      <c r="A7" s="23" t="s">
        <v>1</v>
      </c>
      <c r="B7" s="23"/>
      <c r="C7" s="23"/>
      <c r="D7" s="23"/>
      <c r="E7" s="23"/>
      <c r="F7" s="23"/>
      <c r="G7" s="25"/>
      <c r="H7" s="25"/>
      <c r="I7" s="28"/>
      <c r="K7" s="25" t="s">
        <v>78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6"/>
      <c r="AA7" s="26"/>
    </row>
    <row r="8" spans="1:32" ht="19.5" thickBot="1" x14ac:dyDescent="0.35">
      <c r="A8" s="23" t="s">
        <v>203</v>
      </c>
      <c r="B8" s="23"/>
      <c r="C8" s="23"/>
      <c r="D8" s="23"/>
      <c r="E8" s="23"/>
      <c r="F8" s="23"/>
      <c r="G8" s="25"/>
      <c r="H8" s="25"/>
      <c r="I8" s="28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32" ht="19.5" thickBot="1" x14ac:dyDescent="0.35">
      <c r="A9" s="23" t="s">
        <v>151</v>
      </c>
      <c r="B9" s="23"/>
      <c r="C9" s="23"/>
      <c r="D9" s="23"/>
      <c r="E9" s="23"/>
      <c r="F9" s="23"/>
      <c r="G9" s="25"/>
      <c r="H9" s="25"/>
      <c r="I9" s="28"/>
      <c r="J9" s="29"/>
      <c r="K9" s="30"/>
      <c r="L9" s="31" t="s">
        <v>3</v>
      </c>
      <c r="M9" s="32" t="s">
        <v>167</v>
      </c>
      <c r="N9" s="32" t="s">
        <v>170</v>
      </c>
      <c r="O9" s="32" t="s">
        <v>197</v>
      </c>
      <c r="P9" s="32" t="s">
        <v>116</v>
      </c>
      <c r="Q9" s="32" t="s">
        <v>116</v>
      </c>
      <c r="R9" s="32" t="s">
        <v>117</v>
      </c>
      <c r="S9" s="32" t="s">
        <v>118</v>
      </c>
      <c r="T9" s="31" t="s">
        <v>119</v>
      </c>
      <c r="U9" s="32" t="s">
        <v>161</v>
      </c>
      <c r="V9" s="32" t="s">
        <v>4</v>
      </c>
      <c r="W9" s="33"/>
      <c r="X9" s="34" t="s">
        <v>5</v>
      </c>
      <c r="Y9" s="34"/>
      <c r="Z9" s="34" t="s">
        <v>2</v>
      </c>
      <c r="AA9" s="35" t="s">
        <v>2</v>
      </c>
    </row>
    <row r="10" spans="1:32" ht="15.75" x14ac:dyDescent="0.25">
      <c r="A10" s="24"/>
      <c r="B10" s="24" t="s">
        <v>2</v>
      </c>
      <c r="C10" s="24"/>
      <c r="D10" s="24"/>
      <c r="E10" s="24"/>
      <c r="F10" s="24"/>
      <c r="G10" s="25"/>
      <c r="H10" s="25"/>
      <c r="I10" s="36"/>
      <c r="J10" s="37"/>
      <c r="K10" s="38"/>
      <c r="L10" s="39" t="s">
        <v>7</v>
      </c>
      <c r="M10" s="39" t="s">
        <v>168</v>
      </c>
      <c r="N10" s="39" t="s">
        <v>171</v>
      </c>
      <c r="O10" s="40" t="s">
        <v>198</v>
      </c>
      <c r="P10" s="39" t="s">
        <v>120</v>
      </c>
      <c r="Q10" s="39" t="s">
        <v>120</v>
      </c>
      <c r="R10" s="39" t="s">
        <v>121</v>
      </c>
      <c r="S10" s="39" t="s">
        <v>120</v>
      </c>
      <c r="T10" s="39" t="s">
        <v>120</v>
      </c>
      <c r="U10" s="39" t="s">
        <v>162</v>
      </c>
      <c r="V10" s="39" t="s">
        <v>8</v>
      </c>
      <c r="W10" s="39" t="s">
        <v>9</v>
      </c>
      <c r="X10" s="39" t="s">
        <v>10</v>
      </c>
      <c r="Y10" s="39" t="s">
        <v>11</v>
      </c>
      <c r="Z10" s="39" t="s">
        <v>12</v>
      </c>
      <c r="AA10" s="39" t="s">
        <v>13</v>
      </c>
      <c r="AB10" s="184"/>
      <c r="AF10" s="186"/>
    </row>
    <row r="11" spans="1:32" ht="16.5" thickBot="1" x14ac:dyDescent="0.3">
      <c r="A11" s="24" t="s">
        <v>2</v>
      </c>
      <c r="B11" s="24"/>
      <c r="C11" s="24"/>
      <c r="D11" s="24"/>
      <c r="E11" s="24"/>
      <c r="F11" s="24"/>
      <c r="G11" s="25"/>
      <c r="H11" s="25"/>
      <c r="I11" s="28"/>
      <c r="J11" s="37"/>
      <c r="K11" s="38"/>
      <c r="L11" s="41" t="s">
        <v>2</v>
      </c>
      <c r="M11" s="41" t="s">
        <v>169</v>
      </c>
      <c r="N11" s="41" t="s">
        <v>172</v>
      </c>
      <c r="O11" s="42"/>
      <c r="P11" s="41" t="s">
        <v>122</v>
      </c>
      <c r="Q11" s="41" t="s">
        <v>123</v>
      </c>
      <c r="R11" s="41" t="s">
        <v>120</v>
      </c>
      <c r="S11" s="41"/>
      <c r="T11" s="41"/>
      <c r="U11" s="41"/>
      <c r="V11" s="41" t="s">
        <v>15</v>
      </c>
      <c r="W11" s="41"/>
      <c r="X11" s="41"/>
      <c r="Y11" s="41"/>
      <c r="Z11" s="41"/>
      <c r="AA11" s="41"/>
      <c r="AB11" s="43"/>
      <c r="AF11" s="186"/>
    </row>
    <row r="12" spans="1:32" ht="16.5" thickBot="1" x14ac:dyDescent="0.3">
      <c r="A12" s="44" t="s">
        <v>6</v>
      </c>
      <c r="B12" s="45"/>
      <c r="C12" s="46"/>
      <c r="D12" s="46"/>
      <c r="E12" s="46"/>
      <c r="F12" s="46"/>
      <c r="G12" s="46"/>
      <c r="H12" s="47"/>
      <c r="I12" s="28"/>
      <c r="J12" s="48"/>
      <c r="K12" s="49"/>
      <c r="L12" s="41" t="s">
        <v>18</v>
      </c>
      <c r="M12" s="41" t="s">
        <v>18</v>
      </c>
      <c r="N12" s="41" t="s">
        <v>18</v>
      </c>
      <c r="O12" s="42" t="s">
        <v>18</v>
      </c>
      <c r="P12" s="41" t="s">
        <v>18</v>
      </c>
      <c r="Q12" s="41" t="s">
        <v>18</v>
      </c>
      <c r="R12" s="41" t="s">
        <v>18</v>
      </c>
      <c r="S12" s="41" t="s">
        <v>18</v>
      </c>
      <c r="T12" s="41" t="s">
        <v>18</v>
      </c>
      <c r="U12" s="41" t="s">
        <v>18</v>
      </c>
      <c r="V12" s="41" t="s">
        <v>19</v>
      </c>
      <c r="W12" s="41" t="s">
        <v>18</v>
      </c>
      <c r="X12" s="41" t="s">
        <v>18</v>
      </c>
      <c r="Y12" s="41" t="s">
        <v>18</v>
      </c>
      <c r="Z12" s="41" t="s">
        <v>18</v>
      </c>
      <c r="AA12" s="41" t="s">
        <v>18</v>
      </c>
      <c r="AF12" s="187"/>
    </row>
    <row r="13" spans="1:32" ht="15.75" x14ac:dyDescent="0.25">
      <c r="A13" s="50" t="s">
        <v>14</v>
      </c>
      <c r="B13" s="51">
        <v>6211.6</v>
      </c>
      <c r="C13" s="52"/>
      <c r="D13" s="52"/>
      <c r="E13" s="52"/>
      <c r="F13" s="52"/>
      <c r="G13" s="52"/>
      <c r="H13" s="53"/>
      <c r="I13" s="28"/>
      <c r="J13" s="54" t="s">
        <v>25</v>
      </c>
      <c r="K13" s="55" t="s">
        <v>204</v>
      </c>
      <c r="L13" s="56">
        <v>-264832.2187999998</v>
      </c>
      <c r="M13" s="56">
        <v>221267.62</v>
      </c>
      <c r="N13" s="56">
        <v>-827.44999999998163</v>
      </c>
      <c r="O13" s="56">
        <v>140179.6</v>
      </c>
      <c r="P13" s="56"/>
      <c r="Q13" s="56"/>
      <c r="R13" s="56"/>
      <c r="S13" s="56"/>
      <c r="T13" s="56"/>
      <c r="U13" s="56"/>
      <c r="V13" s="57"/>
      <c r="W13" s="58"/>
      <c r="X13" s="57"/>
      <c r="Y13" s="57"/>
      <c r="Z13" s="57"/>
      <c r="AA13" s="59"/>
      <c r="AF13" s="186"/>
    </row>
    <row r="14" spans="1:32" ht="15.75" x14ac:dyDescent="0.25">
      <c r="A14" s="60" t="s">
        <v>16</v>
      </c>
      <c r="B14" s="61" t="s">
        <v>17</v>
      </c>
      <c r="C14" s="62"/>
      <c r="D14" s="62"/>
      <c r="E14" s="62"/>
      <c r="F14" s="62"/>
      <c r="G14" s="62"/>
      <c r="H14" s="63"/>
      <c r="I14" s="28"/>
      <c r="J14" s="37"/>
      <c r="K14" s="64" t="s">
        <v>2</v>
      </c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9"/>
      <c r="AB14" s="184"/>
      <c r="AF14" s="186"/>
    </row>
    <row r="15" spans="1:32" ht="15.75" x14ac:dyDescent="0.25">
      <c r="A15" s="66" t="s">
        <v>20</v>
      </c>
      <c r="B15" s="51">
        <v>5767.3</v>
      </c>
      <c r="C15" s="52"/>
      <c r="D15" s="52"/>
      <c r="E15" s="52"/>
      <c r="F15" s="52"/>
      <c r="G15" s="52"/>
      <c r="H15" s="53"/>
      <c r="I15" s="28"/>
      <c r="J15" s="67">
        <v>1</v>
      </c>
      <c r="K15" s="64" t="s">
        <v>205</v>
      </c>
      <c r="L15" s="68">
        <v>412883.33339999989</v>
      </c>
      <c r="M15" s="68">
        <v>23812.719999999972</v>
      </c>
      <c r="N15" s="68">
        <v>675.67000000000098</v>
      </c>
      <c r="O15" s="68">
        <v>8889.5399999999936</v>
      </c>
      <c r="P15" s="68">
        <v>-1060.2900000000002</v>
      </c>
      <c r="Q15" s="68">
        <v>-22461.739999999998</v>
      </c>
      <c r="R15" s="68">
        <v>1102.5800000000017</v>
      </c>
      <c r="S15" s="68">
        <v>597.76999999999953</v>
      </c>
      <c r="T15" s="68">
        <v>23180.436600000015</v>
      </c>
      <c r="U15" s="68">
        <v>-8221.6999999999989</v>
      </c>
      <c r="V15" s="68">
        <v>-55624.740000000005</v>
      </c>
      <c r="W15" s="68">
        <v>-122.50999999999999</v>
      </c>
      <c r="X15" s="68">
        <v>-81.58</v>
      </c>
      <c r="Y15" s="68">
        <v>0</v>
      </c>
      <c r="Z15" s="68">
        <v>-28906.22</v>
      </c>
      <c r="AA15" s="69">
        <v>-26514.43</v>
      </c>
      <c r="AB15" s="43"/>
      <c r="AF15" s="186"/>
    </row>
    <row r="16" spans="1:32" ht="16.5" thickBot="1" x14ac:dyDescent="0.3">
      <c r="A16" s="70" t="s">
        <v>21</v>
      </c>
      <c r="B16" s="71">
        <v>444.3</v>
      </c>
      <c r="C16" s="72"/>
      <c r="D16" s="72"/>
      <c r="E16" s="72"/>
      <c r="F16" s="72"/>
      <c r="G16" s="72"/>
      <c r="H16" s="73"/>
      <c r="I16" s="28"/>
      <c r="J16" s="67"/>
      <c r="K16" s="64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9"/>
      <c r="AF16" s="186"/>
    </row>
    <row r="17" spans="1:32" ht="15.75" x14ac:dyDescent="0.25">
      <c r="A17" s="74"/>
      <c r="B17" s="75"/>
      <c r="C17" s="76" t="s">
        <v>22</v>
      </c>
      <c r="D17" s="77"/>
      <c r="E17" s="76" t="s">
        <v>23</v>
      </c>
      <c r="F17" s="77"/>
      <c r="G17" s="76" t="s">
        <v>24</v>
      </c>
      <c r="H17" s="77"/>
      <c r="I17" s="36"/>
      <c r="J17" s="67">
        <v>2</v>
      </c>
      <c r="K17" s="64" t="s">
        <v>206</v>
      </c>
      <c r="L17" s="68">
        <f>229834.61+502856.33+2246879.79+10.388</f>
        <v>2979581.1179999998</v>
      </c>
      <c r="M17" s="68">
        <v>92400</v>
      </c>
      <c r="N17" s="68">
        <v>0</v>
      </c>
      <c r="O17" s="68">
        <v>74539.199999999997</v>
      </c>
      <c r="P17" s="68">
        <v>8385.34</v>
      </c>
      <c r="Q17" s="68">
        <v>35862.46</v>
      </c>
      <c r="R17" s="68">
        <v>498.53</v>
      </c>
      <c r="S17" s="68">
        <v>320.8</v>
      </c>
      <c r="T17" s="68">
        <f>261890.72-10.388</f>
        <v>261880.33199999999</v>
      </c>
      <c r="U17" s="68">
        <v>0</v>
      </c>
      <c r="V17" s="68">
        <f>W17+X17+Y17+Z17+AA17</f>
        <v>242.15</v>
      </c>
      <c r="W17" s="68">
        <f>202.87+39.28</f>
        <v>242.15</v>
      </c>
      <c r="X17" s="68">
        <v>0</v>
      </c>
      <c r="Y17" s="68">
        <v>0</v>
      </c>
      <c r="Z17" s="68">
        <v>0</v>
      </c>
      <c r="AA17" s="69">
        <v>0</v>
      </c>
      <c r="AB17" s="184"/>
    </row>
    <row r="18" spans="1:32" ht="15.75" x14ac:dyDescent="0.25">
      <c r="A18" s="74" t="s">
        <v>26</v>
      </c>
      <c r="B18" s="78" t="s">
        <v>27</v>
      </c>
      <c r="C18" s="79" t="s">
        <v>28</v>
      </c>
      <c r="D18" s="80" t="s">
        <v>29</v>
      </c>
      <c r="E18" s="79" t="s">
        <v>28</v>
      </c>
      <c r="F18" s="80" t="s">
        <v>29</v>
      </c>
      <c r="G18" s="79" t="s">
        <v>28</v>
      </c>
      <c r="H18" s="80" t="s">
        <v>29</v>
      </c>
      <c r="I18" s="36"/>
      <c r="J18" s="67"/>
      <c r="K18" s="64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9"/>
      <c r="AB18" s="184"/>
      <c r="AF18" s="186"/>
    </row>
    <row r="19" spans="1:32" ht="15.75" x14ac:dyDescent="0.25">
      <c r="A19" s="74" t="s">
        <v>30</v>
      </c>
      <c r="B19" s="75"/>
      <c r="C19" s="79" t="s">
        <v>31</v>
      </c>
      <c r="D19" s="80" t="s">
        <v>32</v>
      </c>
      <c r="E19" s="79" t="s">
        <v>31</v>
      </c>
      <c r="F19" s="80" t="s">
        <v>33</v>
      </c>
      <c r="G19" s="79" t="s">
        <v>31</v>
      </c>
      <c r="H19" s="80" t="s">
        <v>33</v>
      </c>
      <c r="I19" s="28"/>
      <c r="J19" s="67">
        <v>3</v>
      </c>
      <c r="K19" s="64" t="s">
        <v>207</v>
      </c>
      <c r="L19" s="68">
        <f>213175.54+475128.12-311.41+2189894.96+441.53</f>
        <v>2878328.7399999998</v>
      </c>
      <c r="M19" s="68">
        <v>99932.74</v>
      </c>
      <c r="N19" s="68">
        <v>0</v>
      </c>
      <c r="O19" s="68">
        <v>74017.66</v>
      </c>
      <c r="P19" s="68">
        <f>6799.58-2.62</f>
        <v>6796.96</v>
      </c>
      <c r="Q19" s="68">
        <f>11304.29-207.64</f>
        <v>11096.650000000001</v>
      </c>
      <c r="R19" s="68">
        <f>2863.42-141.5</f>
        <v>2721.92</v>
      </c>
      <c r="S19" s="68">
        <f>1849.21-91.35</f>
        <v>1757.8600000000001</v>
      </c>
      <c r="T19" s="68">
        <f>250149.31</f>
        <v>250149.31</v>
      </c>
      <c r="U19" s="68">
        <v>0</v>
      </c>
      <c r="V19" s="68">
        <f>W19+X19+Y19+Z19+AA19</f>
        <v>240.81</v>
      </c>
      <c r="W19" s="68">
        <f>201.75+39.06</f>
        <v>240.81</v>
      </c>
      <c r="X19" s="68">
        <v>0</v>
      </c>
      <c r="Y19" s="68">
        <v>0</v>
      </c>
      <c r="Z19" s="68">
        <v>0</v>
      </c>
      <c r="AA19" s="69">
        <v>0</v>
      </c>
      <c r="AB19" s="43"/>
      <c r="AF19" s="186"/>
    </row>
    <row r="20" spans="1:32" ht="15.75" x14ac:dyDescent="0.25">
      <c r="A20" s="74"/>
      <c r="B20" s="75"/>
      <c r="C20" s="50"/>
      <c r="D20" s="80" t="s">
        <v>34</v>
      </c>
      <c r="E20" s="50"/>
      <c r="F20" s="80" t="s">
        <v>34</v>
      </c>
      <c r="G20" s="50"/>
      <c r="H20" s="80" t="s">
        <v>34</v>
      </c>
      <c r="I20" s="28"/>
      <c r="J20" s="67"/>
      <c r="K20" s="64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9"/>
      <c r="AF20" s="186"/>
    </row>
    <row r="21" spans="1:32" ht="15.75" x14ac:dyDescent="0.25">
      <c r="A21" s="81"/>
      <c r="B21" s="82"/>
      <c r="C21" s="83" t="s">
        <v>19</v>
      </c>
      <c r="D21" s="84" t="s">
        <v>18</v>
      </c>
      <c r="E21" s="83" t="s">
        <v>19</v>
      </c>
      <c r="F21" s="84" t="s">
        <v>18</v>
      </c>
      <c r="G21" s="83" t="s">
        <v>19</v>
      </c>
      <c r="H21" s="84" t="s">
        <v>18</v>
      </c>
      <c r="I21" s="28"/>
      <c r="J21" s="67">
        <v>4</v>
      </c>
      <c r="K21" s="64" t="s">
        <v>208</v>
      </c>
      <c r="L21" s="68">
        <f>L15+L17-L19</f>
        <v>514135.71139999991</v>
      </c>
      <c r="M21" s="68">
        <f>M15+M17-M19</f>
        <v>16279.979999999967</v>
      </c>
      <c r="N21" s="68">
        <f>N15+N17-N19</f>
        <v>675.67000000000098</v>
      </c>
      <c r="O21" s="68">
        <f>O15+O17-O19</f>
        <v>9411.0799999999872</v>
      </c>
      <c r="P21" s="68">
        <f t="shared" ref="P21:AA21" si="0">P15+P17-P19</f>
        <v>528.09000000000015</v>
      </c>
      <c r="Q21" s="68">
        <f t="shared" si="0"/>
        <v>2304.0699999999997</v>
      </c>
      <c r="R21" s="68">
        <f t="shared" si="0"/>
        <v>-1120.8099999999984</v>
      </c>
      <c r="S21" s="68">
        <f t="shared" si="0"/>
        <v>-839.29000000000065</v>
      </c>
      <c r="T21" s="68">
        <f t="shared" si="0"/>
        <v>34911.458600000013</v>
      </c>
      <c r="U21" s="68">
        <f t="shared" si="0"/>
        <v>-8221.6999999999989</v>
      </c>
      <c r="V21" s="68">
        <f>W21+X21+Y21+Z21+AA21</f>
        <v>-55623.4</v>
      </c>
      <c r="W21" s="68">
        <f t="shared" si="0"/>
        <v>-121.16999999999999</v>
      </c>
      <c r="X21" s="68">
        <f t="shared" si="0"/>
        <v>-81.58</v>
      </c>
      <c r="Y21" s="68">
        <f t="shared" si="0"/>
        <v>0</v>
      </c>
      <c r="Z21" s="68">
        <f t="shared" si="0"/>
        <v>-28906.22</v>
      </c>
      <c r="AA21" s="69">
        <f t="shared" si="0"/>
        <v>-26514.43</v>
      </c>
    </row>
    <row r="22" spans="1:32" ht="16.5" customHeight="1" x14ac:dyDescent="0.25">
      <c r="A22" s="5" t="s">
        <v>35</v>
      </c>
      <c r="B22" s="78" t="s">
        <v>36</v>
      </c>
      <c r="C22" s="85">
        <f>D22*12*B13</f>
        <v>272813.47200000001</v>
      </c>
      <c r="D22" s="86">
        <v>3.66</v>
      </c>
      <c r="E22" s="85">
        <f>F22*12*B13</f>
        <v>272813.47200000001</v>
      </c>
      <c r="F22" s="86">
        <v>3.66</v>
      </c>
      <c r="G22" s="85">
        <f>C22-E22</f>
        <v>0</v>
      </c>
      <c r="H22" s="86">
        <f>D22-F22</f>
        <v>0</v>
      </c>
      <c r="I22" s="87"/>
      <c r="J22" s="67"/>
      <c r="K22" s="64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9"/>
    </row>
    <row r="23" spans="1:32" ht="16.5" customHeight="1" x14ac:dyDescent="0.25">
      <c r="A23" s="5" t="s">
        <v>173</v>
      </c>
      <c r="B23" s="78" t="s">
        <v>38</v>
      </c>
      <c r="C23" s="88"/>
      <c r="D23" s="89"/>
      <c r="E23" s="88"/>
      <c r="F23" s="89"/>
      <c r="G23" s="88"/>
      <c r="H23" s="89"/>
      <c r="I23" s="28"/>
      <c r="J23" s="67">
        <v>5</v>
      </c>
      <c r="K23" s="64" t="s">
        <v>46</v>
      </c>
      <c r="L23" s="68">
        <v>2865523.22</v>
      </c>
      <c r="M23" s="16">
        <v>100796</v>
      </c>
      <c r="N23" s="68">
        <v>0</v>
      </c>
      <c r="O23" s="68">
        <v>0</v>
      </c>
      <c r="P23" s="68"/>
      <c r="Q23" s="90"/>
      <c r="R23" s="90"/>
      <c r="S23" s="90"/>
      <c r="T23" s="90"/>
      <c r="U23" s="90"/>
      <c r="V23" s="68"/>
      <c r="W23" s="90"/>
      <c r="X23" s="90"/>
      <c r="Y23" s="90"/>
      <c r="Z23" s="90"/>
      <c r="AA23" s="91"/>
      <c r="AF23" s="186"/>
    </row>
    <row r="24" spans="1:32" ht="16.5" customHeight="1" x14ac:dyDescent="0.25">
      <c r="A24" s="5" t="s">
        <v>174</v>
      </c>
      <c r="B24" s="78" t="s">
        <v>40</v>
      </c>
      <c r="C24" s="88"/>
      <c r="D24" s="89"/>
      <c r="E24" s="88"/>
      <c r="F24" s="89"/>
      <c r="G24" s="88"/>
      <c r="H24" s="89"/>
      <c r="I24" s="28"/>
      <c r="J24" s="67">
        <v>6</v>
      </c>
      <c r="K24" s="64" t="s">
        <v>48</v>
      </c>
      <c r="L24" s="68">
        <f>L17-L23</f>
        <v>114057.89799999958</v>
      </c>
      <c r="M24" s="68">
        <f>M17-M23</f>
        <v>-8396</v>
      </c>
      <c r="N24" s="68">
        <f>N17-N23</f>
        <v>0</v>
      </c>
      <c r="O24" s="68">
        <f>O17-O23</f>
        <v>74539.199999999997</v>
      </c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9"/>
    </row>
    <row r="25" spans="1:32" ht="16.5" customHeight="1" x14ac:dyDescent="0.25">
      <c r="A25" s="5" t="s">
        <v>86</v>
      </c>
      <c r="B25" s="78" t="s">
        <v>125</v>
      </c>
      <c r="C25" s="88"/>
      <c r="D25" s="89"/>
      <c r="E25" s="88"/>
      <c r="F25" s="89"/>
      <c r="G25" s="88"/>
      <c r="H25" s="89"/>
      <c r="I25" s="28"/>
      <c r="J25" s="67"/>
      <c r="K25" s="64" t="s">
        <v>50</v>
      </c>
      <c r="L25" s="68"/>
      <c r="M25" s="68"/>
      <c r="N25" s="68"/>
      <c r="O25" s="68"/>
      <c r="P25" s="68"/>
      <c r="Q25" s="90"/>
      <c r="R25" s="90"/>
      <c r="S25" s="90"/>
      <c r="T25" s="90"/>
      <c r="U25" s="90"/>
      <c r="V25" s="68"/>
      <c r="W25" s="68"/>
      <c r="X25" s="68"/>
      <c r="Y25" s="68"/>
      <c r="Z25" s="68"/>
      <c r="AA25" s="69"/>
    </row>
    <row r="26" spans="1:32" ht="16.5" customHeight="1" x14ac:dyDescent="0.25">
      <c r="A26" s="74" t="s">
        <v>39</v>
      </c>
      <c r="B26" s="78" t="s">
        <v>164</v>
      </c>
      <c r="C26" s="88"/>
      <c r="D26" s="89"/>
      <c r="E26" s="88"/>
      <c r="F26" s="89"/>
      <c r="G26" s="88"/>
      <c r="H26" s="89"/>
      <c r="I26" s="28"/>
      <c r="J26" s="67"/>
      <c r="K26" s="64" t="s">
        <v>52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9"/>
      <c r="AB26" s="184"/>
      <c r="AF26" s="187"/>
    </row>
    <row r="27" spans="1:32" ht="16.5" customHeight="1" x14ac:dyDescent="0.25">
      <c r="A27" s="74" t="s">
        <v>41</v>
      </c>
      <c r="B27" s="78" t="s">
        <v>126</v>
      </c>
      <c r="C27" s="88"/>
      <c r="D27" s="89"/>
      <c r="E27" s="88"/>
      <c r="F27" s="89"/>
      <c r="G27" s="88"/>
      <c r="H27" s="89"/>
      <c r="I27" s="28"/>
      <c r="J27" s="67" t="s">
        <v>2</v>
      </c>
      <c r="K27" s="64" t="s">
        <v>2</v>
      </c>
      <c r="L27" s="90"/>
      <c r="M27" s="90"/>
      <c r="N27" s="90"/>
      <c r="O27" s="90"/>
      <c r="P27" s="90"/>
      <c r="Q27" s="68"/>
      <c r="R27" s="68"/>
      <c r="S27" s="68"/>
      <c r="T27" s="68"/>
      <c r="U27" s="68"/>
      <c r="V27" s="68"/>
      <c r="W27" s="90"/>
      <c r="X27" s="90"/>
      <c r="Y27" s="90"/>
      <c r="Z27" s="90"/>
      <c r="AA27" s="91"/>
      <c r="AB27" s="43"/>
      <c r="AF27" s="186"/>
    </row>
    <row r="28" spans="1:32" ht="15.75" customHeight="1" x14ac:dyDescent="0.25">
      <c r="A28" s="74" t="s">
        <v>42</v>
      </c>
      <c r="B28" s="78" t="s">
        <v>127</v>
      </c>
      <c r="C28" s="88"/>
      <c r="D28" s="89"/>
      <c r="E28" s="88"/>
      <c r="F28" s="89"/>
      <c r="G28" s="88"/>
      <c r="H28" s="89"/>
      <c r="I28" s="28"/>
      <c r="J28" s="67">
        <v>7</v>
      </c>
      <c r="K28" s="64" t="s">
        <v>55</v>
      </c>
      <c r="L28" s="68">
        <f>L19-L23</f>
        <v>12805.519999999553</v>
      </c>
      <c r="M28" s="68">
        <f>M19-M23</f>
        <v>-863.25999999999476</v>
      </c>
      <c r="N28" s="68">
        <f>N19-N23</f>
        <v>0</v>
      </c>
      <c r="O28" s="68">
        <f>O19-O23</f>
        <v>74017.66</v>
      </c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9"/>
      <c r="AF28" s="186"/>
    </row>
    <row r="29" spans="1:32" ht="15.75" customHeight="1" x14ac:dyDescent="0.25">
      <c r="A29" s="74" t="s">
        <v>43</v>
      </c>
      <c r="B29" s="78" t="s">
        <v>128</v>
      </c>
      <c r="C29" s="88"/>
      <c r="D29" s="89"/>
      <c r="E29" s="88"/>
      <c r="F29" s="89"/>
      <c r="G29" s="88"/>
      <c r="H29" s="89"/>
      <c r="I29" s="28"/>
      <c r="J29" s="67"/>
      <c r="K29" s="64"/>
      <c r="L29" s="90"/>
      <c r="M29" s="90"/>
      <c r="N29" s="90"/>
      <c r="O29" s="90"/>
      <c r="P29" s="90"/>
      <c r="Q29" s="92"/>
      <c r="R29" s="92"/>
      <c r="S29" s="92"/>
      <c r="T29" s="92"/>
      <c r="U29" s="92"/>
      <c r="V29" s="68"/>
      <c r="W29" s="68"/>
      <c r="X29" s="68"/>
      <c r="Y29" s="92"/>
      <c r="Z29" s="68"/>
      <c r="AA29" s="69"/>
    </row>
    <row r="30" spans="1:32" ht="16.5" thickBot="1" x14ac:dyDescent="0.3">
      <c r="A30" s="74" t="s">
        <v>44</v>
      </c>
      <c r="B30" s="78" t="s">
        <v>2</v>
      </c>
      <c r="C30" s="88"/>
      <c r="D30" s="89"/>
      <c r="E30" s="88"/>
      <c r="F30" s="89"/>
      <c r="G30" s="88"/>
      <c r="H30" s="89"/>
      <c r="I30" s="28"/>
      <c r="J30" s="67"/>
      <c r="K30" s="93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9"/>
    </row>
    <row r="31" spans="1:32" ht="15.75" x14ac:dyDescent="0.25">
      <c r="A31" s="74"/>
      <c r="B31" s="78" t="s">
        <v>2</v>
      </c>
      <c r="C31" s="88"/>
      <c r="D31" s="89"/>
      <c r="E31" s="88"/>
      <c r="F31" s="89"/>
      <c r="G31" s="88"/>
      <c r="H31" s="89"/>
      <c r="I31" s="28"/>
      <c r="J31" s="54" t="s">
        <v>59</v>
      </c>
      <c r="K31" s="94" t="s">
        <v>209</v>
      </c>
      <c r="L31" s="95">
        <f>L13+L28</f>
        <v>-252026.69880000025</v>
      </c>
      <c r="M31" s="95">
        <f>M13+M28</f>
        <v>220404.36</v>
      </c>
      <c r="N31" s="95">
        <f>N13+N28</f>
        <v>-827.44999999998163</v>
      </c>
      <c r="O31" s="95">
        <f>O13+O28</f>
        <v>214197.26</v>
      </c>
      <c r="P31" s="95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9"/>
    </row>
    <row r="32" spans="1:32" ht="15.75" x14ac:dyDescent="0.25">
      <c r="A32" s="2" t="s">
        <v>175</v>
      </c>
      <c r="B32" s="96" t="s">
        <v>36</v>
      </c>
      <c r="C32" s="85">
        <f>D32*12*B13</f>
        <v>319027.77600000001</v>
      </c>
      <c r="D32" s="97">
        <v>4.28</v>
      </c>
      <c r="E32" s="85">
        <f>F32*12*B13</f>
        <v>319027.77600000001</v>
      </c>
      <c r="F32" s="97">
        <v>4.28</v>
      </c>
      <c r="G32" s="85">
        <f>C32-E32</f>
        <v>0</v>
      </c>
      <c r="H32" s="97">
        <f>D32-F32</f>
        <v>0</v>
      </c>
      <c r="I32" s="28"/>
      <c r="J32" s="67"/>
      <c r="K32" s="94" t="s">
        <v>2</v>
      </c>
      <c r="L32" s="90"/>
      <c r="M32" s="90"/>
      <c r="N32" s="90"/>
      <c r="O32" s="90"/>
      <c r="P32" s="90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9"/>
    </row>
    <row r="33" spans="1:28" ht="15.75" x14ac:dyDescent="0.25">
      <c r="A33" s="3" t="s">
        <v>176</v>
      </c>
      <c r="B33" s="98" t="s">
        <v>38</v>
      </c>
      <c r="C33" s="88"/>
      <c r="D33" s="89"/>
      <c r="E33" s="88"/>
      <c r="F33" s="89"/>
      <c r="G33" s="88"/>
      <c r="H33" s="89"/>
      <c r="I33" s="28"/>
      <c r="J33" s="67"/>
      <c r="K33" s="94" t="s">
        <v>87</v>
      </c>
      <c r="L33" s="99"/>
      <c r="M33" s="90"/>
      <c r="N33" s="90"/>
      <c r="O33" s="90"/>
      <c r="P33" s="90"/>
      <c r="Q33" s="90"/>
      <c r="R33" s="90"/>
      <c r="S33" s="90"/>
      <c r="T33" s="90"/>
      <c r="U33" s="90"/>
      <c r="V33" s="68"/>
      <c r="W33" s="68"/>
      <c r="X33" s="68"/>
      <c r="Y33" s="68"/>
      <c r="Z33" s="68"/>
      <c r="AA33" s="69"/>
    </row>
    <row r="34" spans="1:28" ht="15.75" x14ac:dyDescent="0.25">
      <c r="A34" s="4" t="s">
        <v>177</v>
      </c>
      <c r="B34" s="98" t="s">
        <v>40</v>
      </c>
      <c r="C34" s="88"/>
      <c r="D34" s="89"/>
      <c r="E34" s="88"/>
      <c r="F34" s="89"/>
      <c r="G34" s="88"/>
      <c r="H34" s="89"/>
      <c r="I34" s="28"/>
      <c r="J34" s="67"/>
      <c r="K34" s="94" t="s">
        <v>88</v>
      </c>
      <c r="L34" s="95">
        <f>515147.14+118320</f>
        <v>633467.14</v>
      </c>
      <c r="M34" s="95"/>
      <c r="N34" s="95"/>
      <c r="O34" s="95"/>
      <c r="P34" s="100"/>
      <c r="Q34" s="100"/>
      <c r="R34" s="100"/>
      <c r="S34" s="100"/>
      <c r="T34" s="100"/>
      <c r="U34" s="100"/>
      <c r="V34" s="68"/>
      <c r="W34" s="68"/>
      <c r="X34" s="68"/>
      <c r="Y34" s="68"/>
      <c r="Z34" s="68"/>
      <c r="AA34" s="69"/>
      <c r="AB34" s="18"/>
    </row>
    <row r="35" spans="1:28" ht="15.75" x14ac:dyDescent="0.25">
      <c r="A35" s="3" t="s">
        <v>178</v>
      </c>
      <c r="B35" s="98" t="s">
        <v>45</v>
      </c>
      <c r="C35" s="88"/>
      <c r="D35" s="89"/>
      <c r="E35" s="88"/>
      <c r="F35" s="89"/>
      <c r="G35" s="88"/>
      <c r="H35" s="89"/>
      <c r="I35" s="28"/>
      <c r="J35" s="67"/>
      <c r="K35" s="101" t="s">
        <v>211</v>
      </c>
      <c r="L35" s="12"/>
      <c r="M35" s="68"/>
      <c r="N35" s="68"/>
      <c r="O35" s="68"/>
      <c r="P35" s="90"/>
      <c r="Q35" s="90"/>
      <c r="R35" s="90"/>
      <c r="S35" s="90"/>
      <c r="T35" s="90"/>
      <c r="U35" s="90"/>
      <c r="V35" s="68"/>
      <c r="W35" s="68"/>
      <c r="X35" s="68"/>
      <c r="Y35" s="68"/>
      <c r="Z35" s="68"/>
      <c r="AA35" s="69"/>
    </row>
    <row r="36" spans="1:28" ht="15.75" x14ac:dyDescent="0.25">
      <c r="A36" s="3" t="s">
        <v>179</v>
      </c>
      <c r="B36" s="98" t="s">
        <v>47</v>
      </c>
      <c r="C36" s="88"/>
      <c r="D36" s="89"/>
      <c r="E36" s="88"/>
      <c r="F36" s="89"/>
      <c r="G36" s="88"/>
      <c r="H36" s="89"/>
      <c r="I36" s="28"/>
      <c r="J36" s="67"/>
      <c r="K36" s="102" t="s">
        <v>212</v>
      </c>
      <c r="L36" s="13"/>
      <c r="M36" s="68"/>
      <c r="N36" s="68"/>
      <c r="O36" s="68"/>
      <c r="P36" s="90"/>
      <c r="Q36" s="90"/>
      <c r="R36" s="90"/>
      <c r="S36" s="90"/>
      <c r="T36" s="90"/>
      <c r="U36" s="90"/>
      <c r="V36" s="68"/>
      <c r="W36" s="68"/>
      <c r="X36" s="68"/>
      <c r="Y36" s="68"/>
      <c r="Z36" s="68"/>
      <c r="AA36" s="69"/>
    </row>
    <row r="37" spans="1:28" ht="15.75" x14ac:dyDescent="0.25">
      <c r="A37" s="74" t="s">
        <v>39</v>
      </c>
      <c r="B37" s="98" t="s">
        <v>49</v>
      </c>
      <c r="C37" s="88"/>
      <c r="D37" s="89"/>
      <c r="E37" s="88"/>
      <c r="F37" s="89"/>
      <c r="G37" s="88"/>
      <c r="H37" s="89"/>
      <c r="I37" s="28"/>
      <c r="J37" s="67"/>
      <c r="K37" s="103" t="s">
        <v>213</v>
      </c>
      <c r="L37" s="10">
        <v>146699.72</v>
      </c>
      <c r="M37" s="68"/>
      <c r="N37" s="68"/>
      <c r="O37" s="68"/>
      <c r="P37" s="90"/>
      <c r="Q37" s="90"/>
      <c r="R37" s="90"/>
      <c r="S37" s="90"/>
      <c r="T37" s="90"/>
      <c r="U37" s="90"/>
      <c r="V37" s="68"/>
      <c r="W37" s="68"/>
      <c r="X37" s="68"/>
      <c r="Y37" s="68"/>
      <c r="Z37" s="68"/>
      <c r="AA37" s="69"/>
    </row>
    <row r="38" spans="1:28" ht="15.75" x14ac:dyDescent="0.25">
      <c r="A38" s="74" t="s">
        <v>41</v>
      </c>
      <c r="B38" s="98" t="s">
        <v>51</v>
      </c>
      <c r="C38" s="88"/>
      <c r="D38" s="89"/>
      <c r="E38" s="88"/>
      <c r="F38" s="89"/>
      <c r="G38" s="88"/>
      <c r="H38" s="89"/>
      <c r="I38" s="28"/>
      <c r="J38" s="67"/>
      <c r="K38" s="102" t="s">
        <v>211</v>
      </c>
      <c r="L38" s="12"/>
      <c r="M38" s="68"/>
      <c r="N38" s="68"/>
      <c r="O38" s="68"/>
      <c r="P38" s="90"/>
      <c r="Q38" s="90"/>
      <c r="R38" s="90"/>
      <c r="S38" s="90"/>
      <c r="T38" s="90"/>
      <c r="U38" s="90"/>
      <c r="V38" s="68"/>
      <c r="W38" s="68"/>
      <c r="X38" s="68"/>
      <c r="Y38" s="68"/>
      <c r="Z38" s="68"/>
      <c r="AA38" s="69"/>
    </row>
    <row r="39" spans="1:28" ht="15.75" x14ac:dyDescent="0.25">
      <c r="A39" s="74" t="s">
        <v>42</v>
      </c>
      <c r="B39" s="98" t="s">
        <v>53</v>
      </c>
      <c r="C39" s="88"/>
      <c r="D39" s="89"/>
      <c r="E39" s="88"/>
      <c r="F39" s="89"/>
      <c r="G39" s="88"/>
      <c r="H39" s="89"/>
      <c r="I39" s="28"/>
      <c r="J39" s="104"/>
      <c r="K39" s="102" t="s">
        <v>214</v>
      </c>
      <c r="L39" s="13"/>
      <c r="M39" s="105"/>
      <c r="N39" s="68"/>
      <c r="O39" s="68"/>
      <c r="P39" s="90"/>
      <c r="Q39" s="90"/>
      <c r="R39" s="90"/>
      <c r="S39" s="90"/>
      <c r="T39" s="90"/>
      <c r="U39" s="90"/>
      <c r="V39" s="68"/>
      <c r="W39" s="68"/>
      <c r="X39" s="68"/>
      <c r="Y39" s="68"/>
      <c r="Z39" s="68"/>
      <c r="AA39" s="69"/>
    </row>
    <row r="40" spans="1:28" ht="15.75" x14ac:dyDescent="0.25">
      <c r="A40" s="74" t="s">
        <v>43</v>
      </c>
      <c r="B40" s="98" t="s">
        <v>54</v>
      </c>
      <c r="C40" s="88"/>
      <c r="D40" s="89"/>
      <c r="E40" s="88"/>
      <c r="F40" s="89"/>
      <c r="G40" s="88"/>
      <c r="H40" s="89"/>
      <c r="I40" s="28"/>
      <c r="J40" s="104"/>
      <c r="K40" s="102" t="s">
        <v>215</v>
      </c>
      <c r="L40" s="13"/>
      <c r="M40" s="105"/>
      <c r="N40" s="68"/>
      <c r="O40" s="68"/>
      <c r="P40" s="90"/>
      <c r="Q40" s="90"/>
      <c r="R40" s="90"/>
      <c r="S40" s="90"/>
      <c r="T40" s="90"/>
      <c r="U40" s="90"/>
      <c r="V40" s="68"/>
      <c r="W40" s="68"/>
      <c r="X40" s="68"/>
      <c r="Y40" s="68"/>
      <c r="Z40" s="68"/>
      <c r="AA40" s="69"/>
    </row>
    <row r="41" spans="1:28" ht="15.75" x14ac:dyDescent="0.25">
      <c r="A41" s="74" t="s">
        <v>44</v>
      </c>
      <c r="B41" s="98" t="s">
        <v>56</v>
      </c>
      <c r="C41" s="88"/>
      <c r="D41" s="89"/>
      <c r="E41" s="88"/>
      <c r="F41" s="89"/>
      <c r="G41" s="88"/>
      <c r="H41" s="89"/>
      <c r="I41" s="28"/>
      <c r="J41" s="104"/>
      <c r="K41" s="102" t="s">
        <v>216</v>
      </c>
      <c r="L41" s="10">
        <v>52176.65</v>
      </c>
      <c r="M41" s="105"/>
      <c r="N41" s="68"/>
      <c r="O41" s="68"/>
      <c r="P41" s="90"/>
      <c r="Q41" s="90"/>
      <c r="R41" s="90"/>
      <c r="S41" s="90"/>
      <c r="T41" s="90"/>
      <c r="U41" s="90"/>
      <c r="V41" s="68"/>
      <c r="W41" s="68"/>
      <c r="X41" s="68"/>
      <c r="Y41" s="68"/>
      <c r="Z41" s="68"/>
      <c r="AA41" s="69"/>
    </row>
    <row r="42" spans="1:28" ht="15.75" x14ac:dyDescent="0.25">
      <c r="A42" s="74"/>
      <c r="B42" s="98" t="s">
        <v>57</v>
      </c>
      <c r="C42" s="88"/>
      <c r="D42" s="89"/>
      <c r="E42" s="88"/>
      <c r="F42" s="89"/>
      <c r="G42" s="88"/>
      <c r="H42" s="89"/>
      <c r="I42" s="28"/>
      <c r="J42" s="67"/>
      <c r="K42" s="106" t="s">
        <v>210</v>
      </c>
      <c r="L42" s="8">
        <v>122605</v>
      </c>
      <c r="M42" s="68"/>
      <c r="N42" s="68"/>
      <c r="O42" s="68"/>
      <c r="P42" s="90"/>
      <c r="Q42" s="90"/>
      <c r="R42" s="90"/>
      <c r="S42" s="90"/>
      <c r="T42" s="90"/>
      <c r="U42" s="90"/>
      <c r="V42" s="68"/>
      <c r="W42" s="68"/>
      <c r="X42" s="68"/>
      <c r="Y42" s="68"/>
      <c r="Z42" s="68"/>
      <c r="AA42" s="69"/>
    </row>
    <row r="43" spans="1:28" ht="15.75" x14ac:dyDescent="0.25">
      <c r="A43" s="74"/>
      <c r="B43" s="98" t="s">
        <v>58</v>
      </c>
      <c r="C43" s="88"/>
      <c r="D43" s="89"/>
      <c r="E43" s="88"/>
      <c r="F43" s="89"/>
      <c r="G43" s="88"/>
      <c r="H43" s="89"/>
      <c r="I43" s="28"/>
      <c r="J43" s="67"/>
      <c r="K43" s="102" t="s">
        <v>217</v>
      </c>
      <c r="L43" s="19"/>
      <c r="M43" s="68"/>
      <c r="N43" s="68"/>
      <c r="O43" s="68"/>
      <c r="P43" s="90"/>
      <c r="Q43" s="90"/>
      <c r="R43" s="90"/>
      <c r="S43" s="90"/>
      <c r="T43" s="90"/>
      <c r="U43" s="90"/>
      <c r="V43" s="68"/>
      <c r="W43" s="68"/>
      <c r="X43" s="68"/>
      <c r="Y43" s="68"/>
      <c r="Z43" s="68"/>
      <c r="AA43" s="69"/>
    </row>
    <row r="44" spans="1:28" ht="15.75" x14ac:dyDescent="0.25">
      <c r="A44" s="74"/>
      <c r="B44" s="98" t="s">
        <v>60</v>
      </c>
      <c r="C44" s="88"/>
      <c r="D44" s="89"/>
      <c r="E44" s="88"/>
      <c r="F44" s="89"/>
      <c r="G44" s="88"/>
      <c r="H44" s="89"/>
      <c r="I44" s="28"/>
      <c r="J44" s="67"/>
      <c r="K44" s="102" t="s">
        <v>218</v>
      </c>
      <c r="L44" s="19"/>
      <c r="M44" s="68"/>
      <c r="N44" s="68"/>
      <c r="O44" s="68"/>
      <c r="P44" s="90"/>
      <c r="Q44" s="90"/>
      <c r="R44" s="90"/>
      <c r="S44" s="90"/>
      <c r="T44" s="90"/>
      <c r="U44" s="90"/>
      <c r="V44" s="68"/>
      <c r="W44" s="68"/>
      <c r="X44" s="68"/>
      <c r="Y44" s="68"/>
      <c r="Z44" s="68"/>
      <c r="AA44" s="69"/>
    </row>
    <row r="45" spans="1:28" ht="15.75" x14ac:dyDescent="0.25">
      <c r="A45" s="74"/>
      <c r="B45" s="98" t="s">
        <v>61</v>
      </c>
      <c r="C45" s="88"/>
      <c r="D45" s="89"/>
      <c r="E45" s="88"/>
      <c r="F45" s="89"/>
      <c r="G45" s="88"/>
      <c r="H45" s="89"/>
      <c r="I45" s="28"/>
      <c r="J45" s="104"/>
      <c r="K45" s="102" t="s">
        <v>219</v>
      </c>
      <c r="L45" s="19">
        <v>17741</v>
      </c>
      <c r="M45" s="105"/>
      <c r="N45" s="68"/>
      <c r="O45" s="68"/>
      <c r="P45" s="90"/>
      <c r="Q45" s="90"/>
      <c r="R45" s="90"/>
      <c r="S45" s="90"/>
      <c r="T45" s="90"/>
      <c r="U45" s="90"/>
      <c r="V45" s="68"/>
      <c r="W45" s="68"/>
      <c r="X45" s="68"/>
      <c r="Y45" s="68"/>
      <c r="Z45" s="68"/>
      <c r="AA45" s="69"/>
    </row>
    <row r="46" spans="1:28" ht="15.75" x14ac:dyDescent="0.25">
      <c r="A46" s="81"/>
      <c r="B46" s="82"/>
      <c r="C46" s="107"/>
      <c r="D46" s="108"/>
      <c r="E46" s="107"/>
      <c r="F46" s="108"/>
      <c r="G46" s="107"/>
      <c r="H46" s="108"/>
      <c r="I46" s="28"/>
      <c r="J46" s="104"/>
      <c r="K46" s="106" t="s">
        <v>202</v>
      </c>
      <c r="L46" s="7">
        <v>3152.65</v>
      </c>
      <c r="M46" s="105"/>
      <c r="N46" s="68"/>
      <c r="O46" s="68"/>
      <c r="P46" s="90"/>
      <c r="Q46" s="90"/>
      <c r="R46" s="90"/>
      <c r="S46" s="90"/>
      <c r="T46" s="90"/>
      <c r="U46" s="90"/>
      <c r="V46" s="68"/>
      <c r="W46" s="68"/>
      <c r="X46" s="68"/>
      <c r="Y46" s="68"/>
      <c r="Z46" s="68"/>
      <c r="AA46" s="69"/>
    </row>
    <row r="47" spans="1:28" ht="15.75" x14ac:dyDescent="0.25">
      <c r="A47" s="109" t="s">
        <v>62</v>
      </c>
      <c r="B47" s="110" t="s">
        <v>63</v>
      </c>
      <c r="C47" s="85">
        <f>D47*12*B13</f>
        <v>107336.44800000002</v>
      </c>
      <c r="D47" s="97">
        <v>1.44</v>
      </c>
      <c r="E47" s="85">
        <f>F47*12*B13</f>
        <v>107336.44800000002</v>
      </c>
      <c r="F47" s="97">
        <v>1.44</v>
      </c>
      <c r="G47" s="85">
        <f>C47-E47</f>
        <v>0</v>
      </c>
      <c r="H47" s="97">
        <f>D47-F47</f>
        <v>0</v>
      </c>
      <c r="I47" s="28"/>
      <c r="J47" s="104"/>
      <c r="K47" s="101" t="s">
        <v>220</v>
      </c>
      <c r="L47" s="12"/>
      <c r="M47" s="105"/>
      <c r="N47" s="68"/>
      <c r="O47" s="68"/>
      <c r="P47" s="90"/>
      <c r="Q47" s="90"/>
      <c r="R47" s="90"/>
      <c r="S47" s="90"/>
      <c r="T47" s="90"/>
      <c r="U47" s="90"/>
      <c r="V47" s="68"/>
      <c r="W47" s="68"/>
      <c r="X47" s="68"/>
      <c r="Y47" s="68"/>
      <c r="Z47" s="68"/>
      <c r="AA47" s="69"/>
    </row>
    <row r="48" spans="1:28" ht="15.75" x14ac:dyDescent="0.25">
      <c r="A48" s="5" t="s">
        <v>65</v>
      </c>
      <c r="B48" s="78" t="s">
        <v>66</v>
      </c>
      <c r="C48" s="111"/>
      <c r="D48" s="86" t="s">
        <v>2</v>
      </c>
      <c r="E48" s="111"/>
      <c r="F48" s="86" t="s">
        <v>2</v>
      </c>
      <c r="G48" s="111"/>
      <c r="H48" s="86" t="s">
        <v>2</v>
      </c>
      <c r="I48" s="28"/>
      <c r="J48" s="67"/>
      <c r="K48" s="103" t="s">
        <v>221</v>
      </c>
      <c r="L48" s="10">
        <v>5051.99</v>
      </c>
      <c r="M48" s="68"/>
      <c r="N48" s="68"/>
      <c r="O48" s="68"/>
      <c r="P48" s="90"/>
      <c r="Q48" s="90"/>
      <c r="R48" s="90"/>
      <c r="S48" s="90"/>
      <c r="T48" s="90"/>
      <c r="U48" s="90"/>
      <c r="V48" s="68"/>
      <c r="W48" s="68"/>
      <c r="X48" s="68"/>
      <c r="Y48" s="68"/>
      <c r="Z48" s="68"/>
      <c r="AA48" s="69"/>
    </row>
    <row r="49" spans="1:27" ht="15.75" x14ac:dyDescent="0.25">
      <c r="A49" s="5" t="s">
        <v>37</v>
      </c>
      <c r="B49" s="78" t="s">
        <v>129</v>
      </c>
      <c r="C49" s="111"/>
      <c r="D49" s="86"/>
      <c r="E49" s="111"/>
      <c r="F49" s="86"/>
      <c r="G49" s="111"/>
      <c r="H49" s="86"/>
      <c r="I49" s="28"/>
      <c r="J49" s="67"/>
      <c r="K49" s="103"/>
      <c r="L49" s="10"/>
      <c r="M49" s="68"/>
      <c r="N49" s="68"/>
      <c r="O49" s="68"/>
      <c r="P49" s="90"/>
      <c r="Q49" s="90"/>
      <c r="R49" s="90"/>
      <c r="S49" s="90"/>
      <c r="T49" s="90"/>
      <c r="U49" s="90"/>
      <c r="V49" s="68"/>
      <c r="W49" s="68"/>
      <c r="X49" s="68"/>
      <c r="Y49" s="68"/>
      <c r="Z49" s="68"/>
      <c r="AA49" s="69"/>
    </row>
    <row r="50" spans="1:27" ht="15.75" x14ac:dyDescent="0.25">
      <c r="A50" s="81"/>
      <c r="B50" s="112"/>
      <c r="C50" s="113"/>
      <c r="D50" s="114"/>
      <c r="E50" s="113"/>
      <c r="F50" s="114"/>
      <c r="G50" s="113"/>
      <c r="H50" s="114"/>
      <c r="I50" s="28"/>
      <c r="J50" s="67"/>
      <c r="L50" s="11"/>
      <c r="M50" s="68"/>
      <c r="N50" s="68"/>
      <c r="O50" s="68"/>
      <c r="P50" s="90"/>
      <c r="Q50" s="90"/>
      <c r="R50" s="90"/>
      <c r="S50" s="90"/>
      <c r="T50" s="90"/>
      <c r="U50" s="90"/>
      <c r="V50" s="68"/>
      <c r="W50" s="68"/>
      <c r="X50" s="68"/>
      <c r="Y50" s="68"/>
      <c r="Z50" s="68"/>
      <c r="AA50" s="69"/>
    </row>
    <row r="51" spans="1:27" ht="15.75" x14ac:dyDescent="0.25">
      <c r="A51" s="5" t="s">
        <v>180</v>
      </c>
      <c r="B51" s="78" t="s">
        <v>130</v>
      </c>
      <c r="C51" s="85">
        <f>D51*12*B13</f>
        <v>404002.46399999998</v>
      </c>
      <c r="D51" s="86">
        <v>5.42</v>
      </c>
      <c r="E51" s="85">
        <f>F51*12*B13</f>
        <v>404002.46399999998</v>
      </c>
      <c r="F51" s="86">
        <v>5.42</v>
      </c>
      <c r="G51" s="85">
        <f>C51-E51</f>
        <v>0</v>
      </c>
      <c r="H51" s="97">
        <f>D51-F51</f>
        <v>0</v>
      </c>
      <c r="I51" s="28"/>
      <c r="J51" s="67"/>
      <c r="K51" s="115" t="s">
        <v>155</v>
      </c>
      <c r="L51" s="95"/>
      <c r="M51" s="95"/>
      <c r="N51" s="95"/>
      <c r="O51" s="95"/>
      <c r="P51" s="90"/>
      <c r="Q51" s="90"/>
      <c r="R51" s="90"/>
      <c r="S51" s="90"/>
      <c r="T51" s="90"/>
      <c r="U51" s="90"/>
      <c r="V51" s="68"/>
      <c r="W51" s="68"/>
      <c r="X51" s="68"/>
      <c r="Y51" s="68"/>
      <c r="Z51" s="68"/>
      <c r="AA51" s="69"/>
    </row>
    <row r="52" spans="1:27" ht="15.75" x14ac:dyDescent="0.25">
      <c r="A52" s="5" t="s">
        <v>181</v>
      </c>
      <c r="B52" s="78" t="s">
        <v>79</v>
      </c>
      <c r="C52" s="111"/>
      <c r="D52" s="86"/>
      <c r="E52" s="111"/>
      <c r="F52" s="86"/>
      <c r="G52" s="111"/>
      <c r="H52" s="86"/>
      <c r="I52" s="28"/>
      <c r="J52" s="67"/>
      <c r="K52" s="115" t="s">
        <v>156</v>
      </c>
      <c r="L52" s="95">
        <f>L34-L37-L41-L42-L45-L46-L48</f>
        <v>286040.13</v>
      </c>
      <c r="M52" s="95"/>
      <c r="N52" s="95"/>
      <c r="O52" s="95"/>
      <c r="P52" s="90"/>
      <c r="Q52" s="90"/>
      <c r="R52" s="90"/>
      <c r="S52" s="90"/>
      <c r="T52" s="90"/>
      <c r="U52" s="90"/>
      <c r="V52" s="68"/>
      <c r="W52" s="68"/>
      <c r="X52" s="68"/>
      <c r="Y52" s="68"/>
      <c r="Z52" s="68"/>
      <c r="AA52" s="69"/>
    </row>
    <row r="53" spans="1:27" ht="15.75" x14ac:dyDescent="0.25">
      <c r="A53" s="5" t="s">
        <v>182</v>
      </c>
      <c r="B53" s="78" t="s">
        <v>80</v>
      </c>
      <c r="C53" s="88"/>
      <c r="D53" s="89"/>
      <c r="E53" s="88"/>
      <c r="F53" s="89"/>
      <c r="G53" s="88"/>
      <c r="H53" s="89"/>
      <c r="I53" s="87"/>
      <c r="J53" s="67"/>
      <c r="K53" s="94" t="s">
        <v>64</v>
      </c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68"/>
      <c r="W53" s="68"/>
      <c r="X53" s="68"/>
      <c r="Y53" s="68"/>
      <c r="Z53" s="68"/>
      <c r="AA53" s="69"/>
    </row>
    <row r="54" spans="1:27" ht="16.5" thickBot="1" x14ac:dyDescent="0.3">
      <c r="A54" s="5" t="s">
        <v>183</v>
      </c>
      <c r="B54" s="78" t="s">
        <v>81</v>
      </c>
      <c r="C54" s="88"/>
      <c r="D54" s="89"/>
      <c r="E54" s="88"/>
      <c r="F54" s="89"/>
      <c r="G54" s="88"/>
      <c r="H54" s="89"/>
      <c r="I54" s="28"/>
      <c r="J54" s="116"/>
      <c r="K54" s="117" t="s">
        <v>163</v>
      </c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8"/>
      <c r="W54" s="118"/>
      <c r="X54" s="118"/>
      <c r="Y54" s="118"/>
      <c r="Z54" s="118"/>
      <c r="AA54" s="119"/>
    </row>
    <row r="55" spans="1:27" ht="15.75" x14ac:dyDescent="0.25">
      <c r="A55" s="74" t="s">
        <v>39</v>
      </c>
      <c r="B55" s="78" t="s">
        <v>82</v>
      </c>
      <c r="C55" s="88"/>
      <c r="D55" s="89"/>
      <c r="E55" s="88"/>
      <c r="F55" s="89"/>
      <c r="G55" s="88"/>
      <c r="H55" s="89"/>
      <c r="I55" s="28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120"/>
      <c r="W55" s="120"/>
      <c r="X55" s="120"/>
      <c r="Y55" s="120"/>
      <c r="Z55" s="120"/>
      <c r="AA55" s="25"/>
    </row>
    <row r="56" spans="1:27" ht="15.75" x14ac:dyDescent="0.25">
      <c r="A56" s="74" t="s">
        <v>41</v>
      </c>
      <c r="B56" s="78" t="s">
        <v>83</v>
      </c>
      <c r="C56" s="88"/>
      <c r="D56" s="89"/>
      <c r="E56" s="88"/>
      <c r="F56" s="89"/>
      <c r="G56" s="88"/>
      <c r="H56" s="89"/>
      <c r="I56" s="28"/>
      <c r="K56" s="25" t="s">
        <v>2</v>
      </c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120"/>
      <c r="W56" s="120"/>
      <c r="X56" s="120"/>
      <c r="Y56" s="120"/>
      <c r="Z56" s="25"/>
      <c r="AA56" s="25"/>
    </row>
    <row r="57" spans="1:27" ht="15.75" x14ac:dyDescent="0.25">
      <c r="A57" s="74" t="s">
        <v>42</v>
      </c>
      <c r="B57" s="78" t="s">
        <v>84</v>
      </c>
      <c r="C57" s="88"/>
      <c r="D57" s="89"/>
      <c r="E57" s="88"/>
      <c r="F57" s="89"/>
      <c r="G57" s="88"/>
      <c r="H57" s="89"/>
      <c r="I57" s="28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</row>
    <row r="58" spans="1:27" ht="15.75" x14ac:dyDescent="0.25">
      <c r="A58" s="74" t="s">
        <v>43</v>
      </c>
      <c r="B58" s="78" t="s">
        <v>131</v>
      </c>
      <c r="C58" s="88"/>
      <c r="D58" s="89"/>
      <c r="E58" s="88"/>
      <c r="F58" s="89"/>
      <c r="G58" s="88"/>
      <c r="H58" s="89"/>
      <c r="I58" s="28"/>
      <c r="K58" s="25" t="s">
        <v>229</v>
      </c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</row>
    <row r="59" spans="1:27" x14ac:dyDescent="0.25">
      <c r="A59" s="74" t="s">
        <v>44</v>
      </c>
      <c r="B59" s="78" t="s">
        <v>79</v>
      </c>
      <c r="C59" s="88"/>
      <c r="D59" s="89"/>
      <c r="E59" s="88"/>
      <c r="F59" s="89"/>
      <c r="G59" s="88"/>
      <c r="H59" s="89"/>
      <c r="I59" s="28"/>
    </row>
    <row r="60" spans="1:27" x14ac:dyDescent="0.25">
      <c r="A60" s="74"/>
      <c r="B60" s="78" t="s">
        <v>132</v>
      </c>
      <c r="C60" s="88"/>
      <c r="D60" s="89"/>
      <c r="E60" s="88"/>
      <c r="F60" s="89"/>
      <c r="G60" s="88"/>
      <c r="H60" s="89"/>
      <c r="I60" s="87"/>
    </row>
    <row r="61" spans="1:27" x14ac:dyDescent="0.25">
      <c r="A61" s="74"/>
      <c r="B61" s="78"/>
      <c r="C61" s="88"/>
      <c r="D61" s="89"/>
      <c r="E61" s="88"/>
      <c r="F61" s="89"/>
      <c r="G61" s="88"/>
      <c r="H61" s="89"/>
      <c r="I61" s="87"/>
    </row>
    <row r="62" spans="1:27" x14ac:dyDescent="0.25">
      <c r="A62" s="109" t="s">
        <v>184</v>
      </c>
      <c r="B62" s="110" t="s">
        <v>68</v>
      </c>
      <c r="C62" s="85">
        <f>D62*12*B13</f>
        <v>588859.68000000005</v>
      </c>
      <c r="D62" s="97">
        <v>7.9</v>
      </c>
      <c r="E62" s="85">
        <f>F62*12*B13</f>
        <v>588859.68000000005</v>
      </c>
      <c r="F62" s="97">
        <v>7.9</v>
      </c>
      <c r="G62" s="85">
        <f>C62-E62</f>
        <v>0</v>
      </c>
      <c r="H62" s="97">
        <f>D62-F62</f>
        <v>0</v>
      </c>
      <c r="I62" s="87"/>
    </row>
    <row r="63" spans="1:27" x14ac:dyDescent="0.25">
      <c r="A63" s="5" t="s">
        <v>185</v>
      </c>
      <c r="B63" s="78" t="s">
        <v>69</v>
      </c>
      <c r="C63" s="111"/>
      <c r="D63" s="86"/>
      <c r="E63" s="111"/>
      <c r="F63" s="86"/>
      <c r="G63" s="111"/>
      <c r="H63" s="86"/>
      <c r="I63" s="87"/>
    </row>
    <row r="64" spans="1:27" x14ac:dyDescent="0.25">
      <c r="A64" s="5" t="s">
        <v>186</v>
      </c>
      <c r="B64" s="78" t="s">
        <v>70</v>
      </c>
      <c r="C64" s="111"/>
      <c r="D64" s="86"/>
      <c r="E64" s="111"/>
      <c r="F64" s="86"/>
      <c r="G64" s="111"/>
      <c r="H64" s="86"/>
      <c r="I64" s="87"/>
    </row>
    <row r="65" spans="1:9" x14ac:dyDescent="0.25">
      <c r="A65" s="5" t="s">
        <v>187</v>
      </c>
      <c r="B65" s="78"/>
      <c r="C65" s="88"/>
      <c r="D65" s="89"/>
      <c r="E65" s="88"/>
      <c r="F65" s="89"/>
      <c r="G65" s="88"/>
      <c r="H65" s="89"/>
      <c r="I65" s="87"/>
    </row>
    <row r="66" spans="1:9" x14ac:dyDescent="0.25">
      <c r="A66" s="121" t="s">
        <v>133</v>
      </c>
      <c r="B66" s="110" t="s">
        <v>89</v>
      </c>
      <c r="C66" s="122"/>
      <c r="D66" s="123"/>
      <c r="E66" s="122"/>
      <c r="F66" s="123"/>
      <c r="G66" s="122"/>
      <c r="H66" s="123"/>
      <c r="I66" s="87"/>
    </row>
    <row r="67" spans="1:9" x14ac:dyDescent="0.25">
      <c r="A67" s="124" t="s">
        <v>71</v>
      </c>
      <c r="B67" s="78" t="s">
        <v>90</v>
      </c>
      <c r="C67" s="88"/>
      <c r="D67" s="89"/>
      <c r="E67" s="88"/>
      <c r="F67" s="89"/>
      <c r="G67" s="88"/>
      <c r="H67" s="89"/>
      <c r="I67" s="87"/>
    </row>
    <row r="68" spans="1:9" x14ac:dyDescent="0.25">
      <c r="A68" s="125" t="s">
        <v>91</v>
      </c>
      <c r="B68" s="78" t="s">
        <v>92</v>
      </c>
      <c r="C68" s="88"/>
      <c r="D68" s="89"/>
      <c r="E68" s="88"/>
      <c r="F68" s="89"/>
      <c r="G68" s="88"/>
      <c r="H68" s="89"/>
      <c r="I68" s="87"/>
    </row>
    <row r="69" spans="1:9" x14ac:dyDescent="0.25">
      <c r="A69" s="74"/>
      <c r="B69" s="78" t="s">
        <v>93</v>
      </c>
      <c r="C69" s="88"/>
      <c r="D69" s="89"/>
      <c r="E69" s="88"/>
      <c r="F69" s="89"/>
      <c r="G69" s="88"/>
      <c r="H69" s="89"/>
      <c r="I69" s="87"/>
    </row>
    <row r="70" spans="1:9" x14ac:dyDescent="0.25">
      <c r="A70" s="74"/>
      <c r="B70" s="78" t="s">
        <v>94</v>
      </c>
      <c r="C70" s="88"/>
      <c r="D70" s="89"/>
      <c r="E70" s="88"/>
      <c r="F70" s="89"/>
      <c r="G70" s="88"/>
      <c r="H70" s="89"/>
      <c r="I70" s="87"/>
    </row>
    <row r="71" spans="1:9" x14ac:dyDescent="0.25">
      <c r="A71" s="74"/>
      <c r="B71" s="78" t="s">
        <v>95</v>
      </c>
      <c r="C71" s="88"/>
      <c r="D71" s="89"/>
      <c r="E71" s="88"/>
      <c r="F71" s="89"/>
      <c r="G71" s="88"/>
      <c r="H71" s="89"/>
      <c r="I71" s="28"/>
    </row>
    <row r="72" spans="1:9" x14ac:dyDescent="0.25">
      <c r="A72" s="74"/>
      <c r="B72" s="78" t="s">
        <v>96</v>
      </c>
      <c r="C72" s="88"/>
      <c r="D72" s="89"/>
      <c r="E72" s="88"/>
      <c r="F72" s="89"/>
      <c r="G72" s="88"/>
      <c r="H72" s="89"/>
      <c r="I72" s="28"/>
    </row>
    <row r="73" spans="1:9" x14ac:dyDescent="0.25">
      <c r="A73" s="74"/>
      <c r="B73" s="78" t="s">
        <v>97</v>
      </c>
      <c r="C73" s="88"/>
      <c r="D73" s="89"/>
      <c r="E73" s="88"/>
      <c r="F73" s="89"/>
      <c r="G73" s="88"/>
      <c r="H73" s="89"/>
      <c r="I73" s="28"/>
    </row>
    <row r="74" spans="1:9" x14ac:dyDescent="0.25">
      <c r="A74" s="74"/>
      <c r="B74" s="78" t="s">
        <v>98</v>
      </c>
      <c r="C74" s="88"/>
      <c r="D74" s="89"/>
      <c r="E74" s="88"/>
      <c r="F74" s="89"/>
      <c r="G74" s="88"/>
      <c r="H74" s="89"/>
      <c r="I74" s="28"/>
    </row>
    <row r="75" spans="1:9" x14ac:dyDescent="0.25">
      <c r="A75" s="74"/>
      <c r="B75" s="78" t="s">
        <v>99</v>
      </c>
      <c r="C75" s="88"/>
      <c r="D75" s="89"/>
      <c r="E75" s="88"/>
      <c r="F75" s="89"/>
      <c r="G75" s="88"/>
      <c r="H75" s="89"/>
      <c r="I75" s="87"/>
    </row>
    <row r="76" spans="1:9" x14ac:dyDescent="0.25">
      <c r="A76" s="74"/>
      <c r="B76" s="78" t="s">
        <v>100</v>
      </c>
      <c r="C76" s="88"/>
      <c r="D76" s="89"/>
      <c r="E76" s="88"/>
      <c r="F76" s="89"/>
      <c r="G76" s="88"/>
      <c r="H76" s="89"/>
      <c r="I76" s="28"/>
    </row>
    <row r="77" spans="1:9" x14ac:dyDescent="0.25">
      <c r="A77" s="74"/>
      <c r="B77" s="78" t="s">
        <v>101</v>
      </c>
      <c r="C77" s="88"/>
      <c r="D77" s="89"/>
      <c r="E77" s="88"/>
      <c r="F77" s="89"/>
      <c r="G77" s="88"/>
      <c r="H77" s="89"/>
      <c r="I77" s="28"/>
    </row>
    <row r="78" spans="1:9" x14ac:dyDescent="0.25">
      <c r="A78" s="74"/>
      <c r="B78" s="78" t="s">
        <v>102</v>
      </c>
      <c r="C78" s="88"/>
      <c r="D78" s="89"/>
      <c r="E78" s="88"/>
      <c r="F78" s="89"/>
      <c r="G78" s="88"/>
      <c r="H78" s="89"/>
      <c r="I78" s="28"/>
    </row>
    <row r="79" spans="1:9" x14ac:dyDescent="0.25">
      <c r="A79" s="81"/>
      <c r="B79" s="112"/>
      <c r="C79" s="107"/>
      <c r="D79" s="108"/>
      <c r="E79" s="107"/>
      <c r="F79" s="108"/>
      <c r="G79" s="107"/>
      <c r="H79" s="108"/>
      <c r="I79" s="28"/>
    </row>
    <row r="80" spans="1:9" x14ac:dyDescent="0.25">
      <c r="A80" s="126" t="s">
        <v>134</v>
      </c>
      <c r="B80" s="110" t="s">
        <v>72</v>
      </c>
      <c r="C80" s="122"/>
      <c r="D80" s="123"/>
      <c r="E80" s="122"/>
      <c r="F80" s="123"/>
      <c r="G80" s="122"/>
      <c r="H80" s="123"/>
      <c r="I80" s="28"/>
    </row>
    <row r="81" spans="1:11" x14ac:dyDescent="0.25">
      <c r="A81" s="74" t="s">
        <v>71</v>
      </c>
      <c r="B81" s="78" t="s">
        <v>124</v>
      </c>
      <c r="C81" s="88"/>
      <c r="D81" s="89"/>
      <c r="E81" s="88"/>
      <c r="F81" s="89"/>
      <c r="G81" s="88"/>
      <c r="H81" s="89"/>
      <c r="I81" s="28"/>
    </row>
    <row r="82" spans="1:11" x14ac:dyDescent="0.25">
      <c r="A82" s="74" t="s">
        <v>103</v>
      </c>
      <c r="B82" s="78" t="s">
        <v>104</v>
      </c>
      <c r="C82" s="88"/>
      <c r="D82" s="89"/>
      <c r="E82" s="88"/>
      <c r="F82" s="89"/>
      <c r="G82" s="88"/>
      <c r="H82" s="89"/>
      <c r="I82" s="28"/>
    </row>
    <row r="83" spans="1:11" x14ac:dyDescent="0.25">
      <c r="A83" s="74"/>
      <c r="B83" s="78" t="s">
        <v>105</v>
      </c>
      <c r="C83" s="88"/>
      <c r="D83" s="89"/>
      <c r="E83" s="88"/>
      <c r="F83" s="89"/>
      <c r="G83" s="88"/>
      <c r="H83" s="89"/>
      <c r="I83" s="28"/>
    </row>
    <row r="84" spans="1:11" x14ac:dyDescent="0.25">
      <c r="A84" s="74"/>
      <c r="B84" s="78" t="s">
        <v>106</v>
      </c>
      <c r="C84" s="88"/>
      <c r="D84" s="89"/>
      <c r="E84" s="88"/>
      <c r="F84" s="89"/>
      <c r="G84" s="88"/>
      <c r="H84" s="89"/>
      <c r="I84" s="28"/>
    </row>
    <row r="85" spans="1:11" x14ac:dyDescent="0.25">
      <c r="A85" s="74"/>
      <c r="B85" s="78" t="s">
        <v>107</v>
      </c>
      <c r="C85" s="88"/>
      <c r="D85" s="89"/>
      <c r="E85" s="88"/>
      <c r="F85" s="89"/>
      <c r="G85" s="88"/>
      <c r="H85" s="89"/>
      <c r="I85" s="127"/>
      <c r="J85" s="128"/>
      <c r="K85" s="128"/>
    </row>
    <row r="86" spans="1:11" x14ac:dyDescent="0.25">
      <c r="A86" s="74"/>
      <c r="B86" s="78" t="s">
        <v>108</v>
      </c>
      <c r="C86" s="88"/>
      <c r="D86" s="89"/>
      <c r="E86" s="88"/>
      <c r="F86" s="89"/>
      <c r="G86" s="88"/>
      <c r="H86" s="89"/>
      <c r="I86" s="127"/>
      <c r="J86" s="128"/>
      <c r="K86" s="128"/>
    </row>
    <row r="87" spans="1:11" x14ac:dyDescent="0.25">
      <c r="A87" s="74"/>
      <c r="B87" s="78" t="s">
        <v>109</v>
      </c>
      <c r="C87" s="88"/>
      <c r="D87" s="89"/>
      <c r="E87" s="88"/>
      <c r="F87" s="89"/>
      <c r="G87" s="88"/>
      <c r="H87" s="89"/>
      <c r="I87" s="127"/>
      <c r="J87" s="128"/>
      <c r="K87" s="128"/>
    </row>
    <row r="88" spans="1:11" x14ac:dyDescent="0.25">
      <c r="A88" s="81"/>
      <c r="B88" s="112"/>
      <c r="C88" s="107"/>
      <c r="D88" s="108"/>
      <c r="E88" s="107"/>
      <c r="F88" s="108"/>
      <c r="G88" s="107"/>
      <c r="H88" s="108"/>
      <c r="I88" s="127"/>
      <c r="J88" s="128"/>
      <c r="K88" s="128"/>
    </row>
    <row r="89" spans="1:11" x14ac:dyDescent="0.25">
      <c r="A89" s="109" t="s">
        <v>135</v>
      </c>
      <c r="B89" s="110" t="s">
        <v>110</v>
      </c>
      <c r="C89" s="85">
        <f>D89*12*B13</f>
        <v>9690.0960000000014</v>
      </c>
      <c r="D89" s="86">
        <v>0.13</v>
      </c>
      <c r="E89" s="85">
        <v>3743.28</v>
      </c>
      <c r="F89" s="97">
        <f>E89/12/B13</f>
        <v>5.0218945199304525E-2</v>
      </c>
      <c r="G89" s="85">
        <f>C89-E89</f>
        <v>5946.8160000000007</v>
      </c>
      <c r="H89" s="97">
        <f>D89-F89</f>
        <v>7.9781054800695472E-2</v>
      </c>
      <c r="I89" s="127" t="s">
        <v>115</v>
      </c>
      <c r="J89" s="128"/>
      <c r="K89" s="128"/>
    </row>
    <row r="90" spans="1:11" x14ac:dyDescent="0.25">
      <c r="A90" s="5" t="s">
        <v>136</v>
      </c>
      <c r="B90" s="78" t="s">
        <v>111</v>
      </c>
      <c r="C90" s="111"/>
      <c r="D90" s="86"/>
      <c r="E90" s="111"/>
      <c r="F90" s="86"/>
      <c r="G90" s="111"/>
      <c r="H90" s="86"/>
      <c r="I90" s="129"/>
      <c r="J90" s="128"/>
      <c r="K90" s="128"/>
    </row>
    <row r="91" spans="1:11" x14ac:dyDescent="0.25">
      <c r="A91" s="74"/>
      <c r="B91" s="78"/>
      <c r="C91" s="111"/>
      <c r="D91" s="86"/>
      <c r="E91" s="111"/>
      <c r="F91" s="86"/>
      <c r="G91" s="111"/>
      <c r="H91" s="86"/>
      <c r="I91" s="127"/>
      <c r="J91" s="128"/>
      <c r="K91" s="128"/>
    </row>
    <row r="92" spans="1:11" x14ac:dyDescent="0.25">
      <c r="A92" s="109" t="s">
        <v>137</v>
      </c>
      <c r="B92" s="110" t="s">
        <v>67</v>
      </c>
      <c r="C92" s="85">
        <f>D92*12*B13</f>
        <v>49195.872000000003</v>
      </c>
      <c r="D92" s="97">
        <v>0.66</v>
      </c>
      <c r="E92" s="85">
        <v>49195.872000000003</v>
      </c>
      <c r="F92" s="97">
        <f>E92/12/B13</f>
        <v>0.65999999999999992</v>
      </c>
      <c r="G92" s="85">
        <f>C92-E92</f>
        <v>0</v>
      </c>
      <c r="H92" s="97">
        <f>D92-F92</f>
        <v>0</v>
      </c>
      <c r="I92" s="127"/>
      <c r="J92" s="128"/>
      <c r="K92" s="128"/>
    </row>
    <row r="93" spans="1:11" x14ac:dyDescent="0.25">
      <c r="A93" s="5" t="s">
        <v>138</v>
      </c>
      <c r="B93" s="78" t="s">
        <v>2</v>
      </c>
      <c r="C93" s="111"/>
      <c r="D93" s="86"/>
      <c r="E93" s="111"/>
      <c r="F93" s="86"/>
      <c r="G93" s="111"/>
      <c r="H93" s="86"/>
      <c r="I93" s="127"/>
      <c r="J93" s="128"/>
      <c r="K93" s="128"/>
    </row>
    <row r="94" spans="1:11" x14ac:dyDescent="0.25">
      <c r="A94" s="130" t="s">
        <v>139</v>
      </c>
      <c r="B94" s="112"/>
      <c r="C94" s="113"/>
      <c r="D94" s="114"/>
      <c r="E94" s="113"/>
      <c r="F94" s="114"/>
      <c r="G94" s="113"/>
      <c r="H94" s="114"/>
      <c r="I94" s="127"/>
      <c r="J94" s="128"/>
      <c r="K94" s="128"/>
    </row>
    <row r="95" spans="1:11" x14ac:dyDescent="0.25">
      <c r="A95" s="109" t="s">
        <v>157</v>
      </c>
      <c r="B95" s="131" t="s">
        <v>74</v>
      </c>
      <c r="C95" s="85">
        <f>D95*12*B13</f>
        <v>191565.74399999998</v>
      </c>
      <c r="D95" s="132">
        <v>2.57</v>
      </c>
      <c r="E95" s="85">
        <v>191083.484</v>
      </c>
      <c r="F95" s="97">
        <f>E95/12/B13</f>
        <v>2.5635301156975121</v>
      </c>
      <c r="G95" s="85">
        <f>C95-E95</f>
        <v>482.25999999998021</v>
      </c>
      <c r="H95" s="97">
        <f>D95-F95</f>
        <v>6.4698843024877384E-3</v>
      </c>
      <c r="I95" s="127" t="s">
        <v>85</v>
      </c>
      <c r="J95" s="128"/>
      <c r="K95" s="128"/>
    </row>
    <row r="96" spans="1:11" x14ac:dyDescent="0.25">
      <c r="A96" s="130" t="s">
        <v>140</v>
      </c>
      <c r="B96" s="133"/>
      <c r="C96" s="134"/>
      <c r="D96" s="135"/>
      <c r="E96" s="113"/>
      <c r="F96" s="114"/>
      <c r="G96" s="113"/>
      <c r="H96" s="114"/>
      <c r="I96" s="127"/>
      <c r="J96" s="128"/>
      <c r="K96" s="128"/>
    </row>
    <row r="97" spans="1:15" x14ac:dyDescent="0.25">
      <c r="A97" s="109" t="s">
        <v>158</v>
      </c>
      <c r="B97" s="110" t="s">
        <v>67</v>
      </c>
      <c r="C97" s="85">
        <f>D97*12*B13</f>
        <v>15653.232000000002</v>
      </c>
      <c r="D97" s="136">
        <v>0.21</v>
      </c>
      <c r="E97" s="85">
        <v>15653.232</v>
      </c>
      <c r="F97" s="136">
        <f>E97/12/6211.6</f>
        <v>0.20999999999999996</v>
      </c>
      <c r="G97" s="85">
        <f>C97-E97</f>
        <v>0</v>
      </c>
      <c r="H97" s="97">
        <f>D97-F97</f>
        <v>0</v>
      </c>
      <c r="I97" s="127"/>
      <c r="J97" s="128"/>
      <c r="K97" s="128"/>
    </row>
    <row r="98" spans="1:15" x14ac:dyDescent="0.25">
      <c r="A98" s="130" t="s">
        <v>112</v>
      </c>
      <c r="B98" s="112"/>
      <c r="C98" s="113"/>
      <c r="D98" s="137"/>
      <c r="E98" s="113"/>
      <c r="F98" s="137"/>
      <c r="G98" s="107"/>
      <c r="H98" s="108"/>
      <c r="I98" s="127"/>
      <c r="J98" s="128"/>
      <c r="K98" s="128"/>
    </row>
    <row r="99" spans="1:15" x14ac:dyDescent="0.25">
      <c r="A99" s="138" t="s">
        <v>159</v>
      </c>
      <c r="B99" s="131" t="s">
        <v>67</v>
      </c>
      <c r="C99" s="85">
        <f>D99*12*B13</f>
        <v>22361.759999999998</v>
      </c>
      <c r="D99" s="132">
        <v>0.3</v>
      </c>
      <c r="E99" s="85">
        <f>F99*12*6211.6</f>
        <v>22361.759999999998</v>
      </c>
      <c r="F99" s="97">
        <v>0.3</v>
      </c>
      <c r="G99" s="85">
        <f>C99-E99</f>
        <v>0</v>
      </c>
      <c r="H99" s="97">
        <f>D99-F99</f>
        <v>0</v>
      </c>
      <c r="I99" s="127"/>
      <c r="J99" s="128"/>
      <c r="K99" s="128"/>
    </row>
    <row r="100" spans="1:15" x14ac:dyDescent="0.25">
      <c r="A100" s="139" t="s">
        <v>113</v>
      </c>
      <c r="B100" s="133"/>
      <c r="C100" s="134"/>
      <c r="D100" s="135"/>
      <c r="E100" s="113"/>
      <c r="F100" s="114"/>
      <c r="G100" s="113"/>
      <c r="H100" s="114"/>
      <c r="I100" s="127"/>
      <c r="J100" s="128"/>
      <c r="K100" s="128"/>
    </row>
    <row r="101" spans="1:15" x14ac:dyDescent="0.25">
      <c r="A101" s="140" t="s">
        <v>165</v>
      </c>
      <c r="B101" s="131" t="s">
        <v>67</v>
      </c>
      <c r="C101" s="85">
        <f>D101*12*B13</f>
        <v>8199.3120000000017</v>
      </c>
      <c r="D101" s="132">
        <v>0.11</v>
      </c>
      <c r="E101" s="85">
        <v>7.08</v>
      </c>
      <c r="F101" s="97">
        <f>E101/12/B13</f>
        <v>9.4983579110052144E-5</v>
      </c>
      <c r="G101" s="85">
        <f>C101-E101</f>
        <v>8192.2320000000018</v>
      </c>
      <c r="H101" s="97">
        <f>D101-F101</f>
        <v>0.10990501642088994</v>
      </c>
      <c r="I101" s="127" t="s">
        <v>115</v>
      </c>
      <c r="J101" s="128"/>
      <c r="K101" s="128"/>
    </row>
    <row r="102" spans="1:15" x14ac:dyDescent="0.25">
      <c r="A102" s="140" t="s">
        <v>166</v>
      </c>
      <c r="B102" s="133"/>
      <c r="C102" s="134"/>
      <c r="D102" s="135"/>
      <c r="E102" s="113"/>
      <c r="F102" s="114"/>
      <c r="G102" s="113"/>
      <c r="H102" s="114"/>
      <c r="I102" s="127"/>
      <c r="J102" s="128"/>
      <c r="K102" s="128"/>
    </row>
    <row r="103" spans="1:15" x14ac:dyDescent="0.25">
      <c r="A103" s="109" t="s">
        <v>141</v>
      </c>
      <c r="B103" s="141"/>
      <c r="C103" s="142">
        <f>C22+C32+C47+C51+C62+C89+C92+C95+C99+C97+C101</f>
        <v>1988705.8559999997</v>
      </c>
      <c r="D103" s="132">
        <f>D22+D32+D47+D51+D62+D89+D92+D95+D99+D97+D101</f>
        <v>26.680000000000003</v>
      </c>
      <c r="E103" s="142">
        <f>E22+E32+E47+E51+E62+E89+E92+E95+E99+E97+E101</f>
        <v>1974084.548</v>
      </c>
      <c r="F103" s="132">
        <f>F22+F32+F47+F51+F62+F89+F92+F95+F99+F97+F101</f>
        <v>26.483844044475934</v>
      </c>
      <c r="G103" s="85">
        <f>C103-E103</f>
        <v>14621.307999999728</v>
      </c>
      <c r="H103" s="97">
        <f>D103-F103</f>
        <v>0.19615595552406973</v>
      </c>
      <c r="I103" s="127"/>
      <c r="J103" s="128"/>
      <c r="K103" s="128"/>
    </row>
    <row r="104" spans="1:15" x14ac:dyDescent="0.25">
      <c r="A104" s="130" t="s">
        <v>142</v>
      </c>
      <c r="B104" s="133"/>
      <c r="C104" s="134"/>
      <c r="D104" s="135"/>
      <c r="E104" s="143"/>
      <c r="F104" s="114"/>
      <c r="G104" s="113"/>
      <c r="H104" s="114"/>
      <c r="I104" s="127"/>
      <c r="J104" s="128"/>
      <c r="K104" s="128"/>
    </row>
    <row r="105" spans="1:15" x14ac:dyDescent="0.25">
      <c r="A105" s="109" t="s">
        <v>153</v>
      </c>
      <c r="B105" s="141"/>
      <c r="C105" s="85">
        <f>D105*12*B13</f>
        <v>258651.024</v>
      </c>
      <c r="D105" s="132">
        <v>3.47</v>
      </c>
      <c r="E105" s="144">
        <f>F105*12*6211.6</f>
        <v>258651.024</v>
      </c>
      <c r="F105" s="97">
        <v>3.47</v>
      </c>
      <c r="G105" s="85">
        <f>C105-E105</f>
        <v>0</v>
      </c>
      <c r="H105" s="97">
        <f>D105-F105</f>
        <v>0</v>
      </c>
      <c r="I105" s="127"/>
      <c r="J105" s="128"/>
      <c r="K105" s="128"/>
    </row>
    <row r="106" spans="1:15" x14ac:dyDescent="0.25">
      <c r="A106" s="130" t="s">
        <v>114</v>
      </c>
      <c r="B106" s="133"/>
      <c r="C106" s="134"/>
      <c r="D106" s="135"/>
      <c r="E106" s="143"/>
      <c r="F106" s="114"/>
      <c r="G106" s="113"/>
      <c r="H106" s="114"/>
      <c r="I106" s="127"/>
      <c r="J106" s="128"/>
      <c r="K106" s="128"/>
    </row>
    <row r="107" spans="1:15" x14ac:dyDescent="0.25">
      <c r="A107" s="109" t="s">
        <v>143</v>
      </c>
      <c r="B107" s="141"/>
      <c r="C107" s="142">
        <f>C103+C105</f>
        <v>2247356.88</v>
      </c>
      <c r="D107" s="132">
        <f>D103+D105</f>
        <v>30.150000000000002</v>
      </c>
      <c r="E107" s="142">
        <f>E103+E105</f>
        <v>2232735.5720000002</v>
      </c>
      <c r="F107" s="132">
        <f>F103+F105</f>
        <v>29.953844044475932</v>
      </c>
      <c r="G107" s="85">
        <f>C107-E107</f>
        <v>14621.307999999728</v>
      </c>
      <c r="H107" s="97">
        <f>D107-F107</f>
        <v>0.19615595552406973</v>
      </c>
      <c r="I107" s="127" t="s">
        <v>160</v>
      </c>
      <c r="J107" s="128"/>
      <c r="K107" s="128"/>
    </row>
    <row r="108" spans="1:15" x14ac:dyDescent="0.25">
      <c r="A108" s="130" t="s">
        <v>144</v>
      </c>
      <c r="B108" s="133"/>
      <c r="C108" s="134"/>
      <c r="D108" s="135"/>
      <c r="E108" s="113"/>
      <c r="F108" s="114"/>
      <c r="G108" s="113"/>
      <c r="H108" s="114"/>
      <c r="I108" s="127"/>
      <c r="J108" s="128"/>
      <c r="K108" s="128"/>
    </row>
    <row r="109" spans="1:15" x14ac:dyDescent="0.25">
      <c r="A109" s="5" t="s">
        <v>145</v>
      </c>
      <c r="B109" s="145" t="s">
        <v>75</v>
      </c>
      <c r="C109" s="85">
        <f>D109*12*B13</f>
        <v>264614.15999999997</v>
      </c>
      <c r="D109" s="132">
        <v>3.55</v>
      </c>
      <c r="E109" s="85">
        <v>169549.82</v>
      </c>
      <c r="F109" s="97">
        <f>E109/12/B13</f>
        <v>2.274639652692811</v>
      </c>
      <c r="G109" s="85">
        <f>C109-E109</f>
        <v>95064.339999999967</v>
      </c>
      <c r="H109" s="97">
        <f>D109-F109</f>
        <v>1.2753603473071888</v>
      </c>
      <c r="I109" s="127" t="s">
        <v>224</v>
      </c>
      <c r="J109" s="128"/>
      <c r="K109" s="128"/>
      <c r="L109" s="146"/>
      <c r="M109" s="146"/>
      <c r="N109" s="146"/>
      <c r="O109" s="146"/>
    </row>
    <row r="110" spans="1:15" x14ac:dyDescent="0.25">
      <c r="A110" s="5" t="s">
        <v>146</v>
      </c>
      <c r="B110" s="147"/>
      <c r="C110" s="148"/>
      <c r="D110" s="149"/>
      <c r="E110" s="111"/>
      <c r="F110" s="86"/>
      <c r="G110" s="111"/>
      <c r="H110" s="86"/>
      <c r="I110" s="127"/>
      <c r="J110" s="128"/>
      <c r="K110" s="128"/>
    </row>
    <row r="111" spans="1:15" x14ac:dyDescent="0.25">
      <c r="A111" s="5" t="s">
        <v>147</v>
      </c>
      <c r="B111" s="147"/>
      <c r="C111" s="148"/>
      <c r="D111" s="149"/>
      <c r="E111" s="111"/>
      <c r="F111" s="86"/>
      <c r="G111" s="111"/>
      <c r="H111" s="86"/>
      <c r="I111" s="127"/>
      <c r="J111" s="128"/>
      <c r="K111" s="128"/>
    </row>
    <row r="112" spans="1:15" x14ac:dyDescent="0.25">
      <c r="A112" s="109" t="s">
        <v>188</v>
      </c>
      <c r="B112" s="131" t="s">
        <v>195</v>
      </c>
      <c r="C112" s="85">
        <f>D112*12*B13</f>
        <v>553826.25600000005</v>
      </c>
      <c r="D112" s="132">
        <v>7.43</v>
      </c>
      <c r="E112" s="85">
        <v>347684.2</v>
      </c>
      <c r="F112" s="97">
        <f>E112/12/B13</f>
        <v>4.664447700002146</v>
      </c>
      <c r="G112" s="85">
        <f>C112-E112</f>
        <v>206142.05600000004</v>
      </c>
      <c r="H112" s="97">
        <f>D112-F112</f>
        <v>2.7655522999978537</v>
      </c>
      <c r="I112" s="127" t="s">
        <v>85</v>
      </c>
      <c r="J112" s="128"/>
      <c r="K112" s="128"/>
    </row>
    <row r="113" spans="1:33" x14ac:dyDescent="0.25">
      <c r="A113" s="5" t="s">
        <v>199</v>
      </c>
      <c r="B113" s="145" t="s">
        <v>196</v>
      </c>
      <c r="C113" s="148"/>
      <c r="D113" s="149"/>
      <c r="E113" s="111"/>
      <c r="F113" s="86"/>
      <c r="G113" s="111"/>
      <c r="H113" s="86"/>
      <c r="I113" s="127"/>
      <c r="J113" s="128"/>
      <c r="K113" s="128"/>
    </row>
    <row r="114" spans="1:33" x14ac:dyDescent="0.25">
      <c r="A114" s="5" t="s">
        <v>200</v>
      </c>
      <c r="B114" s="133"/>
      <c r="C114" s="134"/>
      <c r="D114" s="135"/>
      <c r="E114" s="113"/>
      <c r="F114" s="114"/>
      <c r="G114" s="113"/>
      <c r="H114" s="114"/>
      <c r="I114" s="127"/>
      <c r="J114" s="128"/>
      <c r="K114" s="128"/>
    </row>
    <row r="115" spans="1:33" x14ac:dyDescent="0.25">
      <c r="A115" s="2" t="s">
        <v>190</v>
      </c>
      <c r="B115" s="131" t="s">
        <v>195</v>
      </c>
      <c r="C115" s="148">
        <f>D115*12*6211.6</f>
        <v>17144.016000000003</v>
      </c>
      <c r="D115" s="149">
        <v>0.23</v>
      </c>
      <c r="E115" s="111">
        <v>13233.19</v>
      </c>
      <c r="F115" s="86">
        <f>E115/12/B13</f>
        <v>0.17753329791572756</v>
      </c>
      <c r="G115" s="111">
        <f>C115-E115</f>
        <v>3910.8260000000028</v>
      </c>
      <c r="H115" s="86">
        <f>D115-F115</f>
        <v>5.2466702084272454E-2</v>
      </c>
      <c r="I115" s="127" t="s">
        <v>225</v>
      </c>
      <c r="J115" s="128"/>
      <c r="K115" s="128"/>
    </row>
    <row r="116" spans="1:33" x14ac:dyDescent="0.25">
      <c r="A116" s="5" t="s">
        <v>189</v>
      </c>
      <c r="B116" s="145" t="s">
        <v>196</v>
      </c>
      <c r="C116" s="148"/>
      <c r="D116" s="149"/>
      <c r="E116" s="111"/>
      <c r="F116" s="86"/>
      <c r="G116" s="111"/>
      <c r="H116" s="86"/>
      <c r="I116" s="127"/>
      <c r="J116" s="128"/>
      <c r="K116" s="128"/>
    </row>
    <row r="117" spans="1:33" x14ac:dyDescent="0.25">
      <c r="A117" s="109" t="s">
        <v>191</v>
      </c>
      <c r="B117" s="131" t="s">
        <v>195</v>
      </c>
      <c r="C117" s="142">
        <f>D117*12*6211.6</f>
        <v>32797.248000000007</v>
      </c>
      <c r="D117" s="132">
        <v>0.44</v>
      </c>
      <c r="E117" s="85">
        <v>14858.15</v>
      </c>
      <c r="F117" s="97">
        <f>E117/12/B13</f>
        <v>0.19933337089746064</v>
      </c>
      <c r="G117" s="85">
        <f>C117-E117</f>
        <v>17939.098000000005</v>
      </c>
      <c r="H117" s="97">
        <f>D117-F117</f>
        <v>0.24066662910253936</v>
      </c>
      <c r="I117" s="127" t="s">
        <v>226</v>
      </c>
      <c r="J117" s="128"/>
      <c r="K117" s="128"/>
    </row>
    <row r="118" spans="1:33" x14ac:dyDescent="0.25">
      <c r="A118" s="130" t="s">
        <v>192</v>
      </c>
      <c r="B118" s="145" t="s">
        <v>196</v>
      </c>
      <c r="C118" s="134"/>
      <c r="D118" s="135"/>
      <c r="E118" s="113"/>
      <c r="F118" s="114"/>
      <c r="G118" s="113"/>
      <c r="H118" s="114"/>
      <c r="I118" s="127"/>
      <c r="J118" s="128"/>
      <c r="K118" s="128"/>
    </row>
    <row r="119" spans="1:33" x14ac:dyDescent="0.25">
      <c r="A119" s="109" t="s">
        <v>193</v>
      </c>
      <c r="B119" s="131" t="s">
        <v>148</v>
      </c>
      <c r="C119" s="85">
        <f>D119*12*B13</f>
        <v>17144.016000000003</v>
      </c>
      <c r="D119" s="132">
        <v>0.23</v>
      </c>
      <c r="E119" s="85">
        <v>14906.63</v>
      </c>
      <c r="F119" s="97">
        <f>E119/12/B13</f>
        <v>0.19998376693068878</v>
      </c>
      <c r="G119" s="85">
        <f>C119-E119</f>
        <v>2237.3860000000041</v>
      </c>
      <c r="H119" s="97">
        <f>D119-F119</f>
        <v>3.0016233069311227E-2</v>
      </c>
      <c r="I119" s="127" t="s">
        <v>227</v>
      </c>
      <c r="J119" s="128"/>
      <c r="K119" s="128"/>
    </row>
    <row r="120" spans="1:33" x14ac:dyDescent="0.25">
      <c r="A120" s="5" t="s">
        <v>73</v>
      </c>
      <c r="B120" s="147"/>
      <c r="C120" s="148"/>
      <c r="D120" s="149"/>
      <c r="E120" s="111"/>
      <c r="F120" s="86"/>
      <c r="G120" s="111"/>
      <c r="H120" s="86"/>
      <c r="I120" s="127"/>
      <c r="J120" s="128"/>
      <c r="K120" s="128"/>
    </row>
    <row r="121" spans="1:33" x14ac:dyDescent="0.25">
      <c r="A121" s="109" t="s">
        <v>194</v>
      </c>
      <c r="B121" s="131" t="s">
        <v>148</v>
      </c>
      <c r="C121" s="85">
        <f>D121*12*B13</f>
        <v>111063.408</v>
      </c>
      <c r="D121" s="132">
        <v>1.49</v>
      </c>
      <c r="E121" s="85">
        <v>72555.66</v>
      </c>
      <c r="F121" s="97">
        <f>E121/12/B13</f>
        <v>0.97338930388305744</v>
      </c>
      <c r="G121" s="85">
        <f>C121-E121</f>
        <v>38507.747999999992</v>
      </c>
      <c r="H121" s="97">
        <f>D121-F121</f>
        <v>0.51661069611694255</v>
      </c>
      <c r="I121" s="127" t="s">
        <v>228</v>
      </c>
      <c r="J121" s="128"/>
      <c r="K121" s="128"/>
    </row>
    <row r="122" spans="1:33" x14ac:dyDescent="0.25">
      <c r="A122" s="130" t="s">
        <v>152</v>
      </c>
      <c r="B122" s="133"/>
      <c r="C122" s="134"/>
      <c r="D122" s="135"/>
      <c r="E122" s="113"/>
      <c r="F122" s="114"/>
      <c r="G122" s="113"/>
      <c r="H122" s="114"/>
      <c r="I122" s="127"/>
      <c r="J122" s="128"/>
      <c r="K122" s="128"/>
    </row>
    <row r="123" spans="1:33" x14ac:dyDescent="0.25">
      <c r="A123" s="109" t="s">
        <v>149</v>
      </c>
      <c r="B123" s="150"/>
      <c r="C123" s="85">
        <f>C109+C112+C119+C121+C115+C117</f>
        <v>996589.10400000017</v>
      </c>
      <c r="D123" s="97">
        <f>D109+D112+D119+D121+D115+D117</f>
        <v>13.370000000000001</v>
      </c>
      <c r="E123" s="85">
        <f>E109+E112+E119+E121+E115+E117</f>
        <v>632787.65</v>
      </c>
      <c r="F123" s="97">
        <f>F109+F112+F119+F121+F115+F117</f>
        <v>8.4893270923218935</v>
      </c>
      <c r="G123" s="85">
        <f>C123-E123</f>
        <v>363801.45400000014</v>
      </c>
      <c r="H123" s="97">
        <f>D123-F123</f>
        <v>4.8806729076781075</v>
      </c>
      <c r="I123" s="127"/>
      <c r="J123" s="128"/>
      <c r="K123" s="128"/>
    </row>
    <row r="124" spans="1:33" ht="15.75" thickBot="1" x14ac:dyDescent="0.3">
      <c r="A124" s="14" t="s">
        <v>150</v>
      </c>
      <c r="B124" s="151"/>
      <c r="C124" s="152"/>
      <c r="D124" s="153"/>
      <c r="E124" s="152"/>
      <c r="F124" s="153"/>
      <c r="G124" s="152"/>
      <c r="H124" s="153"/>
      <c r="I124" s="154"/>
      <c r="J124" s="128"/>
      <c r="K124" s="128"/>
    </row>
    <row r="125" spans="1:33" x14ac:dyDescent="0.25">
      <c r="A125" s="155" t="s">
        <v>154</v>
      </c>
      <c r="B125" s="156"/>
      <c r="C125" s="157">
        <f>C107+C123</f>
        <v>3243945.9840000002</v>
      </c>
      <c r="D125" s="158">
        <f>D107+D123</f>
        <v>43.52</v>
      </c>
      <c r="E125" s="157">
        <f>E107+E123</f>
        <v>2865523.2220000001</v>
      </c>
      <c r="F125" s="158">
        <f>F107+F123</f>
        <v>38.443171136797829</v>
      </c>
      <c r="G125" s="159">
        <f>G107+G123</f>
        <v>378422.76199999987</v>
      </c>
      <c r="H125" s="160">
        <f>D125-F125</f>
        <v>5.0768288632021736</v>
      </c>
      <c r="I125" s="154"/>
      <c r="J125" s="128"/>
      <c r="K125" s="128"/>
    </row>
    <row r="126" spans="1:33" ht="15.75" thickBot="1" x14ac:dyDescent="0.3">
      <c r="A126" s="14"/>
      <c r="B126" s="151"/>
      <c r="C126" s="14"/>
      <c r="D126" s="161"/>
      <c r="E126" s="14"/>
      <c r="F126" s="161"/>
      <c r="G126" s="14"/>
      <c r="H126" s="161"/>
      <c r="I126" s="154"/>
      <c r="J126" s="128"/>
      <c r="K126" s="128"/>
    </row>
    <row r="127" spans="1:33" s="170" customFormat="1" x14ac:dyDescent="0.25">
      <c r="A127" s="162"/>
      <c r="B127" s="162"/>
      <c r="C127" s="163"/>
      <c r="D127" s="164"/>
      <c r="E127" s="6"/>
      <c r="F127" s="165"/>
      <c r="G127" s="166"/>
      <c r="H127" s="167"/>
      <c r="I127" s="168"/>
      <c r="J127" s="169"/>
      <c r="K127" s="128"/>
      <c r="L127" s="1"/>
      <c r="M127" s="17"/>
      <c r="N127" s="1"/>
      <c r="O127" s="1"/>
      <c r="P127" s="1"/>
      <c r="Q127" s="1"/>
      <c r="R127" s="1"/>
      <c r="AC127" s="188"/>
      <c r="AD127" s="188"/>
      <c r="AE127" s="188"/>
      <c r="AF127" s="188"/>
      <c r="AG127" s="188"/>
    </row>
    <row r="128" spans="1:33" s="170" customFormat="1" ht="15.75" thickBot="1" x14ac:dyDescent="0.3">
      <c r="A128" s="171" t="s">
        <v>222</v>
      </c>
      <c r="B128" s="171"/>
      <c r="C128" s="172"/>
      <c r="D128" s="173"/>
      <c r="E128" s="15"/>
      <c r="F128" s="174"/>
      <c r="G128" s="175"/>
      <c r="H128" s="176"/>
      <c r="I128" s="127" t="s">
        <v>223</v>
      </c>
      <c r="J128" s="169"/>
      <c r="K128" s="128"/>
      <c r="L128" s="1"/>
      <c r="M128" s="17"/>
      <c r="N128" s="1"/>
      <c r="O128" s="1"/>
      <c r="P128" s="1"/>
      <c r="Q128" s="1"/>
      <c r="R128" s="1"/>
      <c r="AC128" s="188"/>
      <c r="AD128" s="188"/>
      <c r="AE128" s="188"/>
      <c r="AF128" s="188"/>
      <c r="AG128" s="188"/>
    </row>
    <row r="129" spans="1:33" s="170" customFormat="1" x14ac:dyDescent="0.25">
      <c r="A129" s="177"/>
      <c r="B129" s="177"/>
      <c r="C129" s="178"/>
      <c r="D129" s="177"/>
      <c r="E129" s="179"/>
      <c r="F129" s="28"/>
      <c r="H129" s="180"/>
      <c r="I129" s="128"/>
      <c r="J129" s="181"/>
      <c r="K129" s="128"/>
      <c r="L129" s="1"/>
      <c r="M129" s="17"/>
      <c r="N129" s="1"/>
      <c r="O129" s="1"/>
      <c r="P129" s="1"/>
      <c r="Q129" s="1"/>
      <c r="R129" s="1"/>
      <c r="AC129" s="188"/>
      <c r="AD129" s="188"/>
      <c r="AE129" s="188"/>
      <c r="AF129" s="188"/>
      <c r="AG129" s="188"/>
    </row>
    <row r="130" spans="1:33" s="170" customFormat="1" x14ac:dyDescent="0.25">
      <c r="A130" s="177"/>
      <c r="B130" s="177"/>
      <c r="C130" s="178"/>
      <c r="D130" s="177"/>
      <c r="E130" s="179"/>
      <c r="F130" s="28"/>
      <c r="H130" s="180"/>
      <c r="I130" s="128"/>
      <c r="J130" s="181"/>
      <c r="K130" s="128"/>
      <c r="L130" s="1"/>
      <c r="M130" s="17"/>
      <c r="N130" s="1"/>
      <c r="O130" s="1"/>
      <c r="P130" s="1"/>
      <c r="Q130" s="1"/>
      <c r="R130" s="1"/>
      <c r="AC130" s="188"/>
      <c r="AD130" s="188"/>
      <c r="AE130" s="188"/>
      <c r="AF130" s="188"/>
      <c r="AG130" s="188"/>
    </row>
    <row r="131" spans="1:33" ht="15.75" x14ac:dyDescent="0.25">
      <c r="A131" s="25" t="s">
        <v>229</v>
      </c>
      <c r="B131" s="25"/>
      <c r="C131" s="25"/>
      <c r="D131" s="25" t="s">
        <v>2</v>
      </c>
      <c r="E131" s="25" t="s">
        <v>2</v>
      </c>
      <c r="F131" s="25"/>
      <c r="G131" s="25"/>
      <c r="H131" s="25"/>
      <c r="I131" s="127"/>
      <c r="J131" s="128"/>
      <c r="K131" s="128"/>
    </row>
    <row r="132" spans="1:33" x14ac:dyDescent="0.25">
      <c r="A132" s="20"/>
      <c r="B132" s="20"/>
      <c r="C132" s="20"/>
      <c r="D132" s="182"/>
      <c r="E132" s="183"/>
      <c r="F132" s="20"/>
      <c r="G132" s="20"/>
      <c r="H132" s="20"/>
      <c r="I132" s="127"/>
      <c r="J132" s="128"/>
      <c r="K132" s="128"/>
    </row>
    <row r="133" spans="1:33" x14ac:dyDescent="0.25">
      <c r="G133" s="20"/>
      <c r="I133" s="154"/>
      <c r="J133" s="128"/>
      <c r="K133" s="128"/>
    </row>
    <row r="134" spans="1:33" x14ac:dyDescent="0.25">
      <c r="C134" s="18"/>
      <c r="G134" s="18"/>
    </row>
    <row r="135" spans="1:33" x14ac:dyDescent="0.25">
      <c r="C135" s="18"/>
      <c r="G135" s="18"/>
    </row>
    <row r="136" spans="1:33" x14ac:dyDescent="0.25">
      <c r="C136" s="18"/>
      <c r="G136" s="18"/>
    </row>
    <row r="137" spans="1:33" x14ac:dyDescent="0.25">
      <c r="C137" s="18"/>
      <c r="G137" s="18"/>
    </row>
    <row r="138" spans="1:33" x14ac:dyDescent="0.25">
      <c r="C138" s="18"/>
      <c r="G138" s="18"/>
    </row>
    <row r="139" spans="1:33" x14ac:dyDescent="0.25">
      <c r="C139" s="18"/>
      <c r="G139" s="18"/>
    </row>
    <row r="140" spans="1:33" x14ac:dyDescent="0.25">
      <c r="G140" s="21"/>
    </row>
    <row r="142" spans="1:33" x14ac:dyDescent="0.25">
      <c r="G142" s="18"/>
    </row>
  </sheetData>
  <pageMargins left="0" right="0" top="0" bottom="0" header="0.31496062992125984" footer="0.31496062992125984"/>
  <pageSetup paperSize="9" scale="2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2025-03-24T01:50:38Z</dcterms:modified>
</cp:coreProperties>
</file>