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175FAFF-1E33-4C7F-94F4-4D68007AE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7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7" l="1"/>
  <c r="L42" i="17" s="1"/>
  <c r="T17" i="17"/>
  <c r="L17" i="17"/>
  <c r="L25" i="17" s="1"/>
  <c r="M18" i="17"/>
  <c r="M17" i="17"/>
  <c r="L18" i="17"/>
  <c r="L30" i="17" s="1"/>
  <c r="L33" i="17" s="1"/>
  <c r="T18" i="17"/>
  <c r="F93" i="17"/>
  <c r="H93" i="17" s="1"/>
  <c r="D95" i="17"/>
  <c r="F100" i="17"/>
  <c r="H100" i="17" s="1"/>
  <c r="C100" i="17"/>
  <c r="G100" i="17" s="1"/>
  <c r="H97" i="17"/>
  <c r="E97" i="17"/>
  <c r="C97" i="17"/>
  <c r="C93" i="17"/>
  <c r="G93" i="17" s="1"/>
  <c r="H91" i="17"/>
  <c r="E91" i="17"/>
  <c r="C91" i="17"/>
  <c r="G91" i="17" s="1"/>
  <c r="H89" i="17"/>
  <c r="E89" i="17"/>
  <c r="C89" i="17"/>
  <c r="H65" i="17"/>
  <c r="E65" i="17"/>
  <c r="C65" i="17"/>
  <c r="H54" i="17"/>
  <c r="E54" i="17"/>
  <c r="C54" i="17"/>
  <c r="G54" i="17" s="1"/>
  <c r="H50" i="17"/>
  <c r="E50" i="17"/>
  <c r="C50" i="17"/>
  <c r="H34" i="17"/>
  <c r="E34" i="17"/>
  <c r="C34" i="17"/>
  <c r="U22" i="17"/>
  <c r="S22" i="17"/>
  <c r="R22" i="17"/>
  <c r="P22" i="17"/>
  <c r="O22" i="17"/>
  <c r="N22" i="17"/>
  <c r="H19" i="17"/>
  <c r="E19" i="17"/>
  <c r="C19" i="17"/>
  <c r="Q17" i="17"/>
  <c r="E95" i="17" l="1"/>
  <c r="E103" i="17" s="1"/>
  <c r="E110" i="17" s="1"/>
  <c r="G34" i="17"/>
  <c r="G97" i="17"/>
  <c r="G115" i="17"/>
  <c r="I115" i="17" s="1"/>
  <c r="G19" i="17"/>
  <c r="C95" i="17"/>
  <c r="G89" i="17"/>
  <c r="F95" i="17"/>
  <c r="H95" i="17" s="1"/>
  <c r="T22" i="17"/>
  <c r="G65" i="17"/>
  <c r="M22" i="17"/>
  <c r="L22" i="17"/>
  <c r="G95" i="17"/>
  <c r="C103" i="17"/>
  <c r="G103" i="17" s="1"/>
  <c r="Q22" i="17"/>
  <c r="G50" i="17"/>
  <c r="Q18" i="17"/>
  <c r="D103" i="17"/>
  <c r="G117" i="17" l="1"/>
  <c r="F103" i="17"/>
  <c r="H103" i="17" s="1"/>
</calcChain>
</file>

<file path=xl/sharedStrings.xml><?xml version="1.0" encoding="utf-8"?>
<sst xmlns="http://schemas.openxmlformats.org/spreadsheetml/2006/main" count="269" uniqueCount="184">
  <si>
    <t xml:space="preserve">                                    Отчет </t>
  </si>
  <si>
    <t xml:space="preserve">   Отчет </t>
  </si>
  <si>
    <t xml:space="preserve">                                                управляющей организации</t>
  </si>
  <si>
    <t xml:space="preserve">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</si>
  <si>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</si>
  <si>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                      ООО "Управляющая компания "Светлая Роща"</t>
  </si>
  <si>
    <t xml:space="preserve"> </t>
  </si>
  <si>
    <t xml:space="preserve">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</si>
  <si>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</si>
  <si>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</si>
  <si>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</si>
  <si>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</si>
  <si>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</si>
  <si>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</si>
  <si>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</si>
  <si>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</si>
  <si>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</si>
  <si>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Хол.вода</t>
  </si>
  <si>
    <t>эл/энергия</t>
  </si>
  <si>
    <t>жилых помещений</t>
  </si>
  <si>
    <t>Всего,</t>
  </si>
  <si>
    <t>(ОДН)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</si>
  <si>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</si>
  <si>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</si>
  <si>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</si>
  <si>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</si>
  <si>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</si>
  <si>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</si>
  <si>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</si>
  <si>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</si>
  <si>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</si>
  <si>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</si>
  <si>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</si>
  <si>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</si>
  <si>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</si>
  <si>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</si>
  <si>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</si>
  <si>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с01.01-31.12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</si>
  <si>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</si>
  <si>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</si>
  <si>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</si>
  <si>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</si>
  <si>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</si>
  <si>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</si>
  <si>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</si>
  <si>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</si>
  <si>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</si>
  <si>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</si>
  <si>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минимальная периодич.</t>
  </si>
  <si>
    <t>очистка подвальных  помещений от мусора,</t>
  </si>
  <si>
    <t xml:space="preserve">в соответствии с </t>
  </si>
  <si>
    <t xml:space="preserve"> закрытие на замки подвальных дверей и т.д</t>
  </si>
  <si>
    <t>законодательством РФ)</t>
  </si>
  <si>
    <t>Выполнено работ (оказано услуг)</t>
  </si>
  <si>
    <t>Остаток д/ср-в(начисл-выполнено)</t>
  </si>
  <si>
    <t>("-"   перевыполнено работ;</t>
  </si>
  <si>
    <t xml:space="preserve"> "+"  недовыполнено работ)</t>
  </si>
  <si>
    <t>Остаток д/ср-в(оплачено-выполнено)</t>
  </si>
  <si>
    <t>(с уч.задолженности )</t>
  </si>
  <si>
    <t>II</t>
  </si>
  <si>
    <t>в системах  отопления, водоснабжения,</t>
  </si>
  <si>
    <t>водоотведения, электроснабжения,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</si>
  <si>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</si>
  <si>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</si>
  <si>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</si>
  <si>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</si>
  <si>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Примечание: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</si>
  <si>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</si>
  <si>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</si>
  <si>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</si>
  <si>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</si>
  <si>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</si>
  <si>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</si>
  <si>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</si>
  <si>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</si>
  <si>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</si>
  <si>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</si>
  <si>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</si>
  <si>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</si>
  <si>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</si>
  <si>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</si>
  <si>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</si>
  <si>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</si>
  <si>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 xml:space="preserve">(перечень согласно ПП РФ №290 </t>
  </si>
  <si>
    <t>от 03.04.2013г., минимальная периодичность</t>
  </si>
  <si>
    <t>в соответствии с законодательством РФ)</t>
  </si>
  <si>
    <t>5.1. Уборка придомовой</t>
  </si>
  <si>
    <t>территории в зимний период</t>
  </si>
  <si>
    <t>Подметание, сдвижка снега</t>
  </si>
  <si>
    <t>3 раза в неделю</t>
  </si>
  <si>
    <t>Очистка территории от наледи</t>
  </si>
  <si>
    <t>Посыпка песком территории</t>
  </si>
  <si>
    <t>По мере необходимости</t>
  </si>
  <si>
    <t>Очистка урн от мусора</t>
  </si>
  <si>
    <t>1 раз в неделю</t>
  </si>
  <si>
    <t>5.2. Уборка придомовой</t>
  </si>
  <si>
    <t>территории в летний период</t>
  </si>
  <si>
    <t>Подметание территории</t>
  </si>
  <si>
    <t>Уборка мусора с газонов</t>
  </si>
  <si>
    <t>Выкашивание газонов</t>
  </si>
  <si>
    <t>Уборка  контейнерной</t>
  </si>
  <si>
    <t xml:space="preserve"> площадки</t>
  </si>
  <si>
    <t>Ежемесячно</t>
  </si>
  <si>
    <t>ОПУ</t>
  </si>
  <si>
    <t>Итого содержание общего</t>
  </si>
  <si>
    <t xml:space="preserve">  имущества дома</t>
  </si>
  <si>
    <t xml:space="preserve">многоквартирным </t>
  </si>
  <si>
    <t>домом</t>
  </si>
  <si>
    <t>дворовой территории</t>
  </si>
  <si>
    <t>6 раз в неделю</t>
  </si>
  <si>
    <t xml:space="preserve">                     по многоквартирному дому, расположенному по адресу: Кубовая, 108/2</t>
  </si>
  <si>
    <t xml:space="preserve">    по многоквартирному дому, расположенному по адресу: Кубовая, 108/2</t>
  </si>
  <si>
    <t>Остаток д/ср-в от размещ.оборуд.связи</t>
  </si>
  <si>
    <t>мытье окон)</t>
  </si>
  <si>
    <t>по содержанию и управлению</t>
  </si>
  <si>
    <t>Всего стоимость работ</t>
  </si>
  <si>
    <t>с вывозом снега на отвал</t>
  </si>
  <si>
    <t>В зимний период</t>
  </si>
  <si>
    <t xml:space="preserve">       дезинсекция</t>
  </si>
  <si>
    <t>1 раз в квартал</t>
  </si>
  <si>
    <t>По заявке (1 раз в год)</t>
  </si>
  <si>
    <t>ГВ</t>
  </si>
  <si>
    <t>Отведение</t>
  </si>
  <si>
    <t>ХВ</t>
  </si>
  <si>
    <t>Э/эн</t>
  </si>
  <si>
    <t>на СОИ</t>
  </si>
  <si>
    <t>сточных вод</t>
  </si>
  <si>
    <t>(повыш.к-т)</t>
  </si>
  <si>
    <t>Гор.вода</t>
  </si>
  <si>
    <t>остат</t>
  </si>
  <si>
    <t>перерасх</t>
  </si>
  <si>
    <t xml:space="preserve">9.  Управление </t>
  </si>
  <si>
    <t>контейнерной площадки</t>
  </si>
  <si>
    <t>п.4=п.1+п.2-п.3;  п.6=п.2-п.5;  п.7=п.3-п.5;  п.II=п.I+п.7</t>
  </si>
  <si>
    <t>в дни гололеда не менее 1 раза в день</t>
  </si>
  <si>
    <t xml:space="preserve">Уборка контейнерной </t>
  </si>
  <si>
    <t>площадок от снега и наледи, мусора</t>
  </si>
  <si>
    <t>Полив газонов, зеленых насаждений</t>
  </si>
  <si>
    <t>мелкий ремонт  окон и дверей;</t>
  </si>
  <si>
    <t xml:space="preserve">Поступления от размещ.оборудования связи </t>
  </si>
  <si>
    <t>Остаток д/ср-в на 31.12.2023г</t>
  </si>
  <si>
    <t xml:space="preserve">обслуживание  </t>
  </si>
  <si>
    <t xml:space="preserve">конструктивных </t>
  </si>
  <si>
    <t>элементов здания</t>
  </si>
  <si>
    <t>2.Техническое обслуживание</t>
  </si>
  <si>
    <t xml:space="preserve">внутридомовых инженерных </t>
  </si>
  <si>
    <t xml:space="preserve">системы электроснабжения </t>
  </si>
  <si>
    <t>многоквартирного дома</t>
  </si>
  <si>
    <t xml:space="preserve">сетей и обслуживание </t>
  </si>
  <si>
    <t>общего пользования</t>
  </si>
  <si>
    <t xml:space="preserve">4. Санитарные работы по </t>
  </si>
  <si>
    <t xml:space="preserve">содержанию помещений </t>
  </si>
  <si>
    <t xml:space="preserve">Влажное подметание </t>
  </si>
  <si>
    <t>мытье лестничных площадок  и маршей,</t>
  </si>
  <si>
    <t>мытье полов кабины лифта,</t>
  </si>
  <si>
    <t>обметание пыли с потолков,</t>
  </si>
  <si>
    <t xml:space="preserve">5. Уборка земельного участка </t>
  </si>
  <si>
    <t>входящего в состав общего</t>
  </si>
  <si>
    <t>Очистка газонов от листьев, сучьев</t>
  </si>
  <si>
    <t xml:space="preserve">Уборка крыльца и площадки перед входом в подъезд </t>
  </si>
  <si>
    <t xml:space="preserve">6. Обслуживание </t>
  </si>
  <si>
    <t>7. Дератизация</t>
  </si>
  <si>
    <t>8. Содержание</t>
  </si>
  <si>
    <t>10. Механиз. уборка</t>
  </si>
  <si>
    <t>имущества дома</t>
  </si>
  <si>
    <t xml:space="preserve">                           о деятельности за отчетный период с 01.01.2024г. по 31.12.2024г.</t>
  </si>
  <si>
    <t xml:space="preserve">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</si>
  <si>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</si>
  <si>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</si>
  <si>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</si>
  <si>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</si>
  <si>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</si>
  <si>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Установка тамбурной двери подъезда № 3</t>
  </si>
  <si>
    <t>Ремонт подъезда № 1</t>
  </si>
  <si>
    <t xml:space="preserve">Дополнительные затраты на приобретение </t>
  </si>
  <si>
    <t>материалов (краски) по ремонту подъезда № 1</t>
  </si>
  <si>
    <t>(Итоговая сумма 108162,12 рублей)</t>
  </si>
  <si>
    <t>Итого 108162,12 рублей в тч ПЗСД 37365,9 Аренда, 70796,22 Повышающий коэф ГВС</t>
  </si>
  <si>
    <t>(Итоговая сумма 370973,35 рублей)</t>
  </si>
  <si>
    <t>Итого 370973,35 в т ч ПЗСД 100000 Мех уборка, 270973,35 Аренда</t>
  </si>
  <si>
    <t>Итого:</t>
  </si>
  <si>
    <t>Работа выполненная за 70796,22 за счет Повышающего коэффициента ставится перед итого, те включена  в общую стоимость выполненных работ (согласовано с ТЛ)</t>
  </si>
  <si>
    <t>ост с уч вып раб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</si>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</sst>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1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0"/>
      <name val="Times New Roman"/>
      <family val="1"/>
      <charset val="1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08">
    <xf numFmtId="0" fontId="0" fillId="0" borderId="0" xfId="0"/>
    <xf numFmtId="2" fontId="0" fillId="0" borderId="0" xfId="0" applyNumberFormat="1"/>
    <xf numFmtId="0" fontId="7" fillId="0" borderId="39" xfId="0" applyFont="1" applyBorder="1"/>
    <xf numFmtId="0" fontId="7" fillId="0" borderId="17" xfId="0" applyFont="1" applyBorder="1"/>
    <xf numFmtId="0" fontId="12" fillId="0" borderId="17" xfId="0" applyFont="1" applyBorder="1"/>
    <xf numFmtId="0" fontId="7" fillId="0" borderId="25" xfId="0" applyFont="1" applyBorder="1"/>
    <xf numFmtId="0" fontId="4" fillId="0" borderId="25" xfId="0" applyFont="1" applyBorder="1"/>
    <xf numFmtId="2" fontId="3" fillId="0" borderId="33" xfId="0" applyNumberFormat="1" applyFont="1" applyBorder="1"/>
    <xf numFmtId="2" fontId="3" fillId="0" borderId="56" xfId="0" applyNumberFormat="1" applyFont="1" applyBorder="1"/>
    <xf numFmtId="2" fontId="3" fillId="0" borderId="34" xfId="0" applyNumberFormat="1" applyFont="1" applyBorder="1"/>
    <xf numFmtId="2" fontId="5" fillId="0" borderId="61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5" xfId="0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0" fillId="0" borderId="21" xfId="0" applyBorder="1"/>
    <xf numFmtId="0" fontId="3" fillId="0" borderId="20" xfId="0" applyFont="1" applyBorder="1"/>
    <xf numFmtId="0" fontId="3" fillId="0" borderId="0" xfId="0" applyFont="1" applyAlignment="1">
      <alignment horizontal="center"/>
    </xf>
    <xf numFmtId="0" fontId="4" fillId="0" borderId="17" xfId="0" applyFont="1" applyBorder="1"/>
    <xf numFmtId="0" fontId="4" fillId="0" borderId="7" xfId="0" applyFont="1" applyBorder="1" applyAlignment="1">
      <alignment horizontal="center"/>
    </xf>
    <xf numFmtId="0" fontId="4" fillId="0" borderId="50" xfId="0" applyFont="1" applyBorder="1"/>
    <xf numFmtId="0" fontId="4" fillId="0" borderId="5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/>
    <xf numFmtId="2" fontId="5" fillId="0" borderId="33" xfId="0" applyNumberFormat="1" applyFont="1" applyBorder="1"/>
    <xf numFmtId="0" fontId="5" fillId="0" borderId="29" xfId="0" applyFont="1" applyBorder="1"/>
    <xf numFmtId="0" fontId="3" fillId="0" borderId="29" xfId="0" applyFont="1" applyBorder="1"/>
    <xf numFmtId="0" fontId="3" fillId="0" borderId="57" xfId="0" applyFont="1" applyBorder="1"/>
    <xf numFmtId="0" fontId="3" fillId="0" borderId="30" xfId="0" applyFont="1" applyBorder="1"/>
    <xf numFmtId="0" fontId="4" fillId="0" borderId="1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32" xfId="0" applyFont="1" applyBorder="1"/>
    <xf numFmtId="0" fontId="3" fillId="0" borderId="28" xfId="0" applyFont="1" applyBorder="1"/>
    <xf numFmtId="0" fontId="4" fillId="0" borderId="31" xfId="0" applyFont="1" applyBorder="1"/>
    <xf numFmtId="0" fontId="4" fillId="0" borderId="26" xfId="0" applyFont="1" applyBorder="1"/>
    <xf numFmtId="0" fontId="4" fillId="0" borderId="35" xfId="0" applyFont="1" applyBorder="1"/>
    <xf numFmtId="0" fontId="4" fillId="0" borderId="3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2" fontId="7" fillId="0" borderId="37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33" xfId="0" applyFont="1" applyBorder="1"/>
    <xf numFmtId="2" fontId="4" fillId="0" borderId="31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3" fillId="0" borderId="56" xfId="0" applyFont="1" applyBorder="1"/>
    <xf numFmtId="0" fontId="3" fillId="0" borderId="34" xfId="0" applyFont="1" applyBorder="1"/>
    <xf numFmtId="165" fontId="0" fillId="0" borderId="0" xfId="0" applyNumberFormat="1"/>
    <xf numFmtId="0" fontId="14" fillId="0" borderId="32" xfId="0" applyFont="1" applyBorder="1"/>
    <xf numFmtId="0" fontId="14" fillId="0" borderId="28" xfId="0" applyFont="1" applyBorder="1"/>
    <xf numFmtId="0" fontId="8" fillId="0" borderId="28" xfId="0" applyFont="1" applyBorder="1"/>
    <xf numFmtId="0" fontId="5" fillId="0" borderId="18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5" fillId="0" borderId="37" xfId="0" applyFont="1" applyBorder="1"/>
    <xf numFmtId="0" fontId="3" fillId="0" borderId="58" xfId="0" applyFont="1" applyBorder="1"/>
    <xf numFmtId="0" fontId="6" fillId="0" borderId="13" xfId="0" applyFont="1" applyBorder="1"/>
    <xf numFmtId="2" fontId="3" fillId="0" borderId="61" xfId="0" applyNumberFormat="1" applyFont="1" applyBorder="1" applyAlignment="1">
      <alignment horizontal="right"/>
    </xf>
    <xf numFmtId="0" fontId="3" fillId="0" borderId="26" xfId="0" applyFont="1" applyBorder="1"/>
    <xf numFmtId="0" fontId="6" fillId="0" borderId="6" xfId="0" applyFont="1" applyBorder="1"/>
    <xf numFmtId="2" fontId="6" fillId="0" borderId="62" xfId="0" applyNumberFormat="1" applyFont="1" applyBorder="1" applyAlignment="1">
      <alignment horizontal="right"/>
    </xf>
    <xf numFmtId="0" fontId="3" fillId="0" borderId="36" xfId="0" applyFont="1" applyBorder="1"/>
    <xf numFmtId="0" fontId="3" fillId="0" borderId="40" xfId="0" applyFont="1" applyBorder="1"/>
    <xf numFmtId="2" fontId="3" fillId="0" borderId="40" xfId="0" applyNumberFormat="1" applyFont="1" applyBorder="1"/>
    <xf numFmtId="2" fontId="3" fillId="0" borderId="6" xfId="0" applyNumberFormat="1" applyFont="1" applyBorder="1"/>
    <xf numFmtId="2" fontId="3" fillId="0" borderId="41" xfId="0" applyNumberFormat="1" applyFont="1" applyBorder="1"/>
    <xf numFmtId="0" fontId="6" fillId="0" borderId="38" xfId="0" applyFont="1" applyBorder="1"/>
    <xf numFmtId="2" fontId="6" fillId="0" borderId="61" xfId="0" applyNumberFormat="1" applyFont="1" applyBorder="1" applyAlignment="1">
      <alignment horizontal="right"/>
    </xf>
    <xf numFmtId="0" fontId="6" fillId="0" borderId="25" xfId="0" applyFont="1" applyBorder="1"/>
    <xf numFmtId="2" fontId="6" fillId="0" borderId="40" xfId="0" applyNumberFormat="1" applyFont="1" applyBorder="1" applyAlignment="1">
      <alignment horizontal="right"/>
    </xf>
    <xf numFmtId="0" fontId="6" fillId="0" borderId="61" xfId="0" applyFont="1" applyBorder="1" applyAlignment="1">
      <alignment horizontal="center"/>
    </xf>
    <xf numFmtId="0" fontId="5" fillId="0" borderId="7" xfId="0" applyFont="1" applyBorder="1"/>
    <xf numFmtId="2" fontId="5" fillId="0" borderId="33" xfId="0" applyNumberFormat="1" applyFont="1" applyBorder="1" applyAlignment="1">
      <alignment horizontal="right"/>
    </xf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22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4" fillId="0" borderId="3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6" fillId="0" borderId="0" xfId="0" applyNumberFormat="1" applyFont="1"/>
    <xf numFmtId="0" fontId="7" fillId="0" borderId="38" xfId="0" applyFont="1" applyBorder="1"/>
    <xf numFmtId="0" fontId="4" fillId="0" borderId="39" xfId="0" applyFont="1" applyBorder="1" applyAlignment="1">
      <alignment horizontal="center"/>
    </xf>
    <xf numFmtId="0" fontId="10" fillId="0" borderId="0" xfId="0" applyFont="1"/>
    <xf numFmtId="2" fontId="10" fillId="0" borderId="0" xfId="0" applyNumberFormat="1" applyFont="1"/>
    <xf numFmtId="2" fontId="7" fillId="0" borderId="31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0" xfId="0" applyFont="1"/>
    <xf numFmtId="0" fontId="12" fillId="0" borderId="0" xfId="0" applyFont="1"/>
    <xf numFmtId="2" fontId="11" fillId="0" borderId="0" xfId="0" applyNumberFormat="1" applyFont="1"/>
    <xf numFmtId="2" fontId="4" fillId="0" borderId="37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6" fillId="0" borderId="26" xfId="0" applyFont="1" applyBorder="1"/>
    <xf numFmtId="0" fontId="4" fillId="0" borderId="17" xfId="0" applyFont="1" applyBorder="1" applyAlignment="1">
      <alignment horizontal="left"/>
    </xf>
    <xf numFmtId="0" fontId="4" fillId="0" borderId="38" xfId="0" applyFont="1" applyBorder="1"/>
    <xf numFmtId="2" fontId="7" fillId="0" borderId="45" xfId="0" applyNumberFormat="1" applyFont="1" applyBorder="1" applyAlignment="1">
      <alignment horizontal="center"/>
    </xf>
    <xf numFmtId="0" fontId="7" fillId="0" borderId="35" xfId="0" applyFont="1" applyBorder="1"/>
    <xf numFmtId="2" fontId="7" fillId="0" borderId="41" xfId="0" applyNumberFormat="1" applyFont="1" applyBorder="1" applyAlignment="1">
      <alignment horizontal="center"/>
    </xf>
    <xf numFmtId="0" fontId="7" fillId="0" borderId="26" xfId="0" applyFont="1" applyBorder="1"/>
    <xf numFmtId="0" fontId="9" fillId="0" borderId="38" xfId="0" applyFont="1" applyBorder="1"/>
    <xf numFmtId="2" fontId="7" fillId="0" borderId="13" xfId="0" applyNumberFormat="1" applyFont="1" applyBorder="1" applyAlignment="1">
      <alignment horizontal="center"/>
    </xf>
    <xf numFmtId="2" fontId="7" fillId="0" borderId="38" xfId="0" applyNumberFormat="1" applyFont="1" applyBorder="1" applyAlignment="1">
      <alignment horizontal="center"/>
    </xf>
    <xf numFmtId="0" fontId="9" fillId="0" borderId="26" xfId="0" applyFont="1" applyBorder="1"/>
    <xf numFmtId="164" fontId="0" fillId="0" borderId="0" xfId="0" applyNumberFormat="1"/>
    <xf numFmtId="0" fontId="7" fillId="0" borderId="52" xfId="0" applyFont="1" applyBorder="1"/>
    <xf numFmtId="0" fontId="4" fillId="0" borderId="9" xfId="0" applyFont="1" applyBorder="1"/>
    <xf numFmtId="2" fontId="7" fillId="0" borderId="5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54" xfId="0" applyNumberFormat="1" applyFont="1" applyBorder="1" applyAlignment="1">
      <alignment horizontal="center"/>
    </xf>
    <xf numFmtId="2" fontId="7" fillId="0" borderId="53" xfId="1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60" xfId="0" applyFont="1" applyBorder="1"/>
    <xf numFmtId="0" fontId="6" fillId="0" borderId="9" xfId="0" applyFont="1" applyBorder="1"/>
    <xf numFmtId="0" fontId="7" fillId="0" borderId="54" xfId="0" applyFont="1" applyBorder="1"/>
    <xf numFmtId="0" fontId="7" fillId="0" borderId="53" xfId="0" applyFont="1" applyBorder="1"/>
    <xf numFmtId="0" fontId="7" fillId="0" borderId="2" xfId="0" applyFont="1" applyBorder="1"/>
    <xf numFmtId="0" fontId="7" fillId="0" borderId="1" xfId="0" applyFont="1" applyBorder="1"/>
    <xf numFmtId="0" fontId="7" fillId="0" borderId="4" xfId="0" applyFont="1" applyBorder="1"/>
    <xf numFmtId="0" fontId="6" fillId="0" borderId="35" xfId="0" applyFont="1" applyBorder="1"/>
    <xf numFmtId="0" fontId="7" fillId="0" borderId="41" xfId="0" applyFont="1" applyBorder="1"/>
    <xf numFmtId="0" fontId="6" fillId="0" borderId="36" xfId="0" applyFont="1" applyBorder="1" applyAlignment="1">
      <alignment horizontal="center"/>
    </xf>
    <xf numFmtId="0" fontId="7" fillId="0" borderId="6" xfId="0" applyFont="1" applyBorder="1"/>
    <xf numFmtId="0" fontId="7" fillId="0" borderId="18" xfId="0" applyFont="1" applyBorder="1"/>
    <xf numFmtId="0" fontId="7" fillId="0" borderId="8" xfId="0" applyFont="1" applyBorder="1"/>
    <xf numFmtId="0" fontId="6" fillId="0" borderId="39" xfId="0" applyFont="1" applyBorder="1"/>
    <xf numFmtId="0" fontId="7" fillId="0" borderId="45" xfId="0" applyFont="1" applyBorder="1"/>
    <xf numFmtId="0" fontId="7" fillId="0" borderId="37" xfId="0" applyFont="1" applyBorder="1"/>
    <xf numFmtId="0" fontId="7" fillId="0" borderId="13" xfId="0" applyFont="1" applyBorder="1"/>
    <xf numFmtId="0" fontId="7" fillId="0" borderId="12" xfId="0" applyFont="1" applyBorder="1"/>
    <xf numFmtId="0" fontId="7" fillId="0" borderId="15" xfId="0" applyFont="1" applyBorder="1"/>
    <xf numFmtId="0" fontId="6" fillId="0" borderId="17" xfId="0" applyFont="1" applyBorder="1"/>
    <xf numFmtId="0" fontId="6" fillId="0" borderId="60" xfId="0" applyFont="1" applyBorder="1"/>
    <xf numFmtId="2" fontId="6" fillId="0" borderId="31" xfId="0" applyNumberFormat="1" applyFont="1" applyBorder="1" applyAlignment="1">
      <alignment horizontal="center"/>
    </xf>
    <xf numFmtId="0" fontId="6" fillId="0" borderId="59" xfId="0" applyFont="1" applyBorder="1"/>
    <xf numFmtId="0" fontId="6" fillId="0" borderId="5" xfId="0" applyFont="1" applyBorder="1"/>
    <xf numFmtId="0" fontId="6" fillId="0" borderId="16" xfId="0" applyFont="1" applyBorder="1"/>
    <xf numFmtId="0" fontId="7" fillId="0" borderId="9" xfId="0" applyFont="1" applyBorder="1"/>
    <xf numFmtId="0" fontId="7" fillId="0" borderId="19" xfId="0" applyFont="1" applyBorder="1"/>
    <xf numFmtId="0" fontId="4" fillId="0" borderId="47" xfId="0" applyFont="1" applyBorder="1"/>
    <xf numFmtId="0" fontId="7" fillId="0" borderId="46" xfId="0" applyFont="1" applyBorder="1"/>
    <xf numFmtId="0" fontId="7" fillId="0" borderId="49" xfId="0" applyFont="1" applyBorder="1"/>
    <xf numFmtId="2" fontId="7" fillId="0" borderId="55" xfId="0" applyNumberFormat="1" applyFont="1" applyBorder="1" applyAlignment="1">
      <alignment horizontal="center"/>
    </xf>
    <xf numFmtId="0" fontId="7" fillId="0" borderId="48" xfId="0" applyFont="1" applyBorder="1"/>
    <xf numFmtId="0" fontId="7" fillId="0" borderId="21" xfId="0" applyFont="1" applyBorder="1"/>
    <xf numFmtId="0" fontId="7" fillId="0" borderId="20" xfId="0" applyFont="1" applyBorder="1"/>
    <xf numFmtId="0" fontId="9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/>
    <xf numFmtId="2" fontId="15" fillId="0" borderId="0" xfId="0" applyNumberFormat="1" applyFont="1"/>
    <xf numFmtId="0" fontId="18" fillId="0" borderId="0" xfId="0" applyFont="1"/>
    <xf numFmtId="164" fontId="17" fillId="0" borderId="0" xfId="0" applyNumberFormat="1" applyFont="1"/>
    <xf numFmtId="2" fontId="17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121"/>
  <sheetViews>
    <sheetView tabSelected="1" topLeftCell="A2" zoomScale="115" zoomScaleNormal="115" workbookViewId="0">
      <selection activeCell="P40" sqref="P40"/>
    </sheetView>
  </sheetViews>
  <sheetFormatPr defaultColWidth="11.5703125" defaultRowHeight="15" x14ac:dyDescent="0.25"/>
  <cols>
    <col min="1" max="1" width="30.7109375" customWidth="1"/>
    <col min="2" max="2" width="42.85546875" customWidth="1"/>
    <col min="3" max="3" width="13.140625" bestFit="1" customWidth="1"/>
    <col min="4" max="4" width="11.28515625" customWidth="1"/>
    <col min="5" max="5" width="15.7109375" customWidth="1"/>
    <col min="6" max="6" width="12.140625" customWidth="1"/>
    <col min="7" max="7" width="11.7109375" customWidth="1"/>
    <col min="8" max="8" width="11.85546875" customWidth="1"/>
    <col min="9" max="9" width="13" style="205" customWidth="1"/>
    <col min="10" max="10" width="4.140625" customWidth="1"/>
    <col min="11" max="11" width="44.140625" customWidth="1"/>
    <col min="12" max="12" width="12.85546875" customWidth="1"/>
    <col min="13" max="17" width="11.140625" customWidth="1"/>
    <col min="18" max="18" width="9.85546875" customWidth="1"/>
    <col min="19" max="20" width="10.85546875" customWidth="1"/>
    <col min="21" max="21" width="9.5703125" customWidth="1"/>
    <col min="22" max="22" width="11.7109375" customWidth="1"/>
    <col min="23" max="23" width="12.140625" customWidth="1"/>
    <col min="26" max="26" width="14" customWidth="1"/>
    <col min="256" max="256" width="24.5703125" customWidth="1"/>
    <col min="257" max="257" width="42.85546875" customWidth="1"/>
    <col min="259" max="259" width="11.28515625" customWidth="1"/>
    <col min="260" max="260" width="12.42578125" customWidth="1"/>
    <col min="261" max="261" width="12.140625" customWidth="1"/>
    <col min="262" max="262" width="11.7109375" customWidth="1"/>
    <col min="263" max="263" width="11.85546875" customWidth="1"/>
    <col min="264" max="264" width="9.140625" customWidth="1"/>
    <col min="265" max="265" width="4.140625" customWidth="1"/>
    <col min="266" max="266" width="42.42578125" customWidth="1"/>
    <col min="267" max="267" width="14.5703125" customWidth="1"/>
    <col min="268" max="268" width="12.42578125" customWidth="1"/>
    <col min="269" max="269" width="11.7109375" customWidth="1"/>
    <col min="270" max="270" width="12.140625" customWidth="1"/>
    <col min="512" max="512" width="24.5703125" customWidth="1"/>
    <col min="513" max="513" width="42.85546875" customWidth="1"/>
    <col min="515" max="515" width="11.28515625" customWidth="1"/>
    <col min="516" max="516" width="12.42578125" customWidth="1"/>
    <col min="517" max="517" width="12.140625" customWidth="1"/>
    <col min="518" max="518" width="11.7109375" customWidth="1"/>
    <col min="519" max="519" width="11.85546875" customWidth="1"/>
    <col min="520" max="520" width="9.140625" customWidth="1"/>
    <col min="521" max="521" width="4.140625" customWidth="1"/>
    <col min="522" max="522" width="42.42578125" customWidth="1"/>
    <col min="523" max="523" width="14.5703125" customWidth="1"/>
    <col min="524" max="524" width="12.42578125" customWidth="1"/>
    <col min="525" max="525" width="11.7109375" customWidth="1"/>
    <col min="526" max="526" width="12.140625" customWidth="1"/>
    <col min="768" max="768" width="24.5703125" customWidth="1"/>
    <col min="769" max="769" width="42.85546875" customWidth="1"/>
    <col min="771" max="771" width="11.28515625" customWidth="1"/>
    <col min="772" max="772" width="12.42578125" customWidth="1"/>
    <col min="773" max="773" width="12.140625" customWidth="1"/>
    <col min="774" max="774" width="11.7109375" customWidth="1"/>
    <col min="775" max="775" width="11.85546875" customWidth="1"/>
    <col min="776" max="776" width="9.140625" customWidth="1"/>
    <col min="777" max="777" width="4.140625" customWidth="1"/>
    <col min="778" max="778" width="42.42578125" customWidth="1"/>
    <col min="779" max="779" width="14.5703125" customWidth="1"/>
    <col min="780" max="780" width="12.42578125" customWidth="1"/>
    <col min="781" max="781" width="11.7109375" customWidth="1"/>
    <col min="782" max="782" width="12.140625" customWidth="1"/>
    <col min="1024" max="1024" width="24.5703125" customWidth="1"/>
    <col min="1025" max="1025" width="42.85546875" customWidth="1"/>
    <col min="1027" max="1027" width="11.28515625" customWidth="1"/>
    <col min="1028" max="1028" width="12.42578125" customWidth="1"/>
    <col min="1029" max="1029" width="12.140625" customWidth="1"/>
    <col min="1030" max="1030" width="11.7109375" customWidth="1"/>
    <col min="1031" max="1031" width="11.85546875" customWidth="1"/>
    <col min="1032" max="1032" width="9.140625" customWidth="1"/>
    <col min="1033" max="1033" width="4.140625" customWidth="1"/>
    <col min="1034" max="1034" width="42.42578125" customWidth="1"/>
    <col min="1035" max="1035" width="14.5703125" customWidth="1"/>
    <col min="1036" max="1036" width="12.42578125" customWidth="1"/>
    <col min="1037" max="1037" width="11.7109375" customWidth="1"/>
    <col min="1038" max="1038" width="12.140625" customWidth="1"/>
    <col min="1280" max="1280" width="24.5703125" customWidth="1"/>
    <col min="1281" max="1281" width="42.85546875" customWidth="1"/>
    <col min="1283" max="1283" width="11.28515625" customWidth="1"/>
    <col min="1284" max="1284" width="12.42578125" customWidth="1"/>
    <col min="1285" max="1285" width="12.140625" customWidth="1"/>
    <col min="1286" max="1286" width="11.7109375" customWidth="1"/>
    <col min="1287" max="1287" width="11.85546875" customWidth="1"/>
    <col min="1288" max="1288" width="9.140625" customWidth="1"/>
    <col min="1289" max="1289" width="4.140625" customWidth="1"/>
    <col min="1290" max="1290" width="42.42578125" customWidth="1"/>
    <col min="1291" max="1291" width="14.5703125" customWidth="1"/>
    <col min="1292" max="1292" width="12.42578125" customWidth="1"/>
    <col min="1293" max="1293" width="11.7109375" customWidth="1"/>
    <col min="1294" max="1294" width="12.140625" customWidth="1"/>
    <col min="1536" max="1536" width="24.5703125" customWidth="1"/>
    <col min="1537" max="1537" width="42.85546875" customWidth="1"/>
    <col min="1539" max="1539" width="11.28515625" customWidth="1"/>
    <col min="1540" max="1540" width="12.42578125" customWidth="1"/>
    <col min="1541" max="1541" width="12.140625" customWidth="1"/>
    <col min="1542" max="1542" width="11.7109375" customWidth="1"/>
    <col min="1543" max="1543" width="11.85546875" customWidth="1"/>
    <col min="1544" max="1544" width="9.140625" customWidth="1"/>
    <col min="1545" max="1545" width="4.140625" customWidth="1"/>
    <col min="1546" max="1546" width="42.42578125" customWidth="1"/>
    <col min="1547" max="1547" width="14.5703125" customWidth="1"/>
    <col min="1548" max="1548" width="12.42578125" customWidth="1"/>
    <col min="1549" max="1549" width="11.7109375" customWidth="1"/>
    <col min="1550" max="1550" width="12.140625" customWidth="1"/>
    <col min="1792" max="1792" width="24.5703125" customWidth="1"/>
    <col min="1793" max="1793" width="42.85546875" customWidth="1"/>
    <col min="1795" max="1795" width="11.28515625" customWidth="1"/>
    <col min="1796" max="1796" width="12.42578125" customWidth="1"/>
    <col min="1797" max="1797" width="12.140625" customWidth="1"/>
    <col min="1798" max="1798" width="11.7109375" customWidth="1"/>
    <col min="1799" max="1799" width="11.85546875" customWidth="1"/>
    <col min="1800" max="1800" width="9.140625" customWidth="1"/>
    <col min="1801" max="1801" width="4.140625" customWidth="1"/>
    <col min="1802" max="1802" width="42.42578125" customWidth="1"/>
    <col min="1803" max="1803" width="14.5703125" customWidth="1"/>
    <col min="1804" max="1804" width="12.42578125" customWidth="1"/>
    <col min="1805" max="1805" width="11.7109375" customWidth="1"/>
    <col min="1806" max="1806" width="12.140625" customWidth="1"/>
    <col min="2048" max="2048" width="24.5703125" customWidth="1"/>
    <col min="2049" max="2049" width="42.85546875" customWidth="1"/>
    <col min="2051" max="2051" width="11.28515625" customWidth="1"/>
    <col min="2052" max="2052" width="12.42578125" customWidth="1"/>
    <col min="2053" max="2053" width="12.140625" customWidth="1"/>
    <col min="2054" max="2054" width="11.7109375" customWidth="1"/>
    <col min="2055" max="2055" width="11.85546875" customWidth="1"/>
    <col min="2056" max="2056" width="9.140625" customWidth="1"/>
    <col min="2057" max="2057" width="4.140625" customWidth="1"/>
    <col min="2058" max="2058" width="42.42578125" customWidth="1"/>
    <col min="2059" max="2059" width="14.5703125" customWidth="1"/>
    <col min="2060" max="2060" width="12.42578125" customWidth="1"/>
    <col min="2061" max="2061" width="11.7109375" customWidth="1"/>
    <col min="2062" max="2062" width="12.140625" customWidth="1"/>
    <col min="2304" max="2304" width="24.5703125" customWidth="1"/>
    <col min="2305" max="2305" width="42.85546875" customWidth="1"/>
    <col min="2307" max="2307" width="11.28515625" customWidth="1"/>
    <col min="2308" max="2308" width="12.42578125" customWidth="1"/>
    <col min="2309" max="2309" width="12.140625" customWidth="1"/>
    <col min="2310" max="2310" width="11.7109375" customWidth="1"/>
    <col min="2311" max="2311" width="11.85546875" customWidth="1"/>
    <col min="2312" max="2312" width="9.140625" customWidth="1"/>
    <col min="2313" max="2313" width="4.140625" customWidth="1"/>
    <col min="2314" max="2314" width="42.42578125" customWidth="1"/>
    <col min="2315" max="2315" width="14.5703125" customWidth="1"/>
    <col min="2316" max="2316" width="12.42578125" customWidth="1"/>
    <col min="2317" max="2317" width="11.7109375" customWidth="1"/>
    <col min="2318" max="2318" width="12.140625" customWidth="1"/>
    <col min="2560" max="2560" width="24.5703125" customWidth="1"/>
    <col min="2561" max="2561" width="42.85546875" customWidth="1"/>
    <col min="2563" max="2563" width="11.28515625" customWidth="1"/>
    <col min="2564" max="2564" width="12.42578125" customWidth="1"/>
    <col min="2565" max="2565" width="12.140625" customWidth="1"/>
    <col min="2566" max="2566" width="11.7109375" customWidth="1"/>
    <col min="2567" max="2567" width="11.85546875" customWidth="1"/>
    <col min="2568" max="2568" width="9.140625" customWidth="1"/>
    <col min="2569" max="2569" width="4.140625" customWidth="1"/>
    <col min="2570" max="2570" width="42.42578125" customWidth="1"/>
    <col min="2571" max="2571" width="14.5703125" customWidth="1"/>
    <col min="2572" max="2572" width="12.42578125" customWidth="1"/>
    <col min="2573" max="2573" width="11.7109375" customWidth="1"/>
    <col min="2574" max="2574" width="12.140625" customWidth="1"/>
    <col min="2816" max="2816" width="24.5703125" customWidth="1"/>
    <col min="2817" max="2817" width="42.85546875" customWidth="1"/>
    <col min="2819" max="2819" width="11.28515625" customWidth="1"/>
    <col min="2820" max="2820" width="12.42578125" customWidth="1"/>
    <col min="2821" max="2821" width="12.140625" customWidth="1"/>
    <col min="2822" max="2822" width="11.7109375" customWidth="1"/>
    <col min="2823" max="2823" width="11.85546875" customWidth="1"/>
    <col min="2824" max="2824" width="9.140625" customWidth="1"/>
    <col min="2825" max="2825" width="4.140625" customWidth="1"/>
    <col min="2826" max="2826" width="42.42578125" customWidth="1"/>
    <col min="2827" max="2827" width="14.5703125" customWidth="1"/>
    <col min="2828" max="2828" width="12.42578125" customWidth="1"/>
    <col min="2829" max="2829" width="11.7109375" customWidth="1"/>
    <col min="2830" max="2830" width="12.140625" customWidth="1"/>
    <col min="3072" max="3072" width="24.5703125" customWidth="1"/>
    <col min="3073" max="3073" width="42.85546875" customWidth="1"/>
    <col min="3075" max="3075" width="11.28515625" customWidth="1"/>
    <col min="3076" max="3076" width="12.42578125" customWidth="1"/>
    <col min="3077" max="3077" width="12.140625" customWidth="1"/>
    <col min="3078" max="3078" width="11.7109375" customWidth="1"/>
    <col min="3079" max="3079" width="11.85546875" customWidth="1"/>
    <col min="3080" max="3080" width="9.140625" customWidth="1"/>
    <col min="3081" max="3081" width="4.140625" customWidth="1"/>
    <col min="3082" max="3082" width="42.42578125" customWidth="1"/>
    <col min="3083" max="3083" width="14.5703125" customWidth="1"/>
    <col min="3084" max="3084" width="12.42578125" customWidth="1"/>
    <col min="3085" max="3085" width="11.7109375" customWidth="1"/>
    <col min="3086" max="3086" width="12.140625" customWidth="1"/>
    <col min="3328" max="3328" width="24.5703125" customWidth="1"/>
    <col min="3329" max="3329" width="42.85546875" customWidth="1"/>
    <col min="3331" max="3331" width="11.28515625" customWidth="1"/>
    <col min="3332" max="3332" width="12.42578125" customWidth="1"/>
    <col min="3333" max="3333" width="12.140625" customWidth="1"/>
    <col min="3334" max="3334" width="11.7109375" customWidth="1"/>
    <col min="3335" max="3335" width="11.85546875" customWidth="1"/>
    <col min="3336" max="3336" width="9.140625" customWidth="1"/>
    <col min="3337" max="3337" width="4.140625" customWidth="1"/>
    <col min="3338" max="3338" width="42.42578125" customWidth="1"/>
    <col min="3339" max="3339" width="14.5703125" customWidth="1"/>
    <col min="3340" max="3340" width="12.42578125" customWidth="1"/>
    <col min="3341" max="3341" width="11.7109375" customWidth="1"/>
    <col min="3342" max="3342" width="12.140625" customWidth="1"/>
    <col min="3584" max="3584" width="24.5703125" customWidth="1"/>
    <col min="3585" max="3585" width="42.85546875" customWidth="1"/>
    <col min="3587" max="3587" width="11.28515625" customWidth="1"/>
    <col min="3588" max="3588" width="12.42578125" customWidth="1"/>
    <col min="3589" max="3589" width="12.140625" customWidth="1"/>
    <col min="3590" max="3590" width="11.7109375" customWidth="1"/>
    <col min="3591" max="3591" width="11.85546875" customWidth="1"/>
    <col min="3592" max="3592" width="9.140625" customWidth="1"/>
    <col min="3593" max="3593" width="4.140625" customWidth="1"/>
    <col min="3594" max="3594" width="42.42578125" customWidth="1"/>
    <col min="3595" max="3595" width="14.5703125" customWidth="1"/>
    <col min="3596" max="3596" width="12.42578125" customWidth="1"/>
    <col min="3597" max="3597" width="11.7109375" customWidth="1"/>
    <col min="3598" max="3598" width="12.140625" customWidth="1"/>
    <col min="3840" max="3840" width="24.5703125" customWidth="1"/>
    <col min="3841" max="3841" width="42.85546875" customWidth="1"/>
    <col min="3843" max="3843" width="11.28515625" customWidth="1"/>
    <col min="3844" max="3844" width="12.42578125" customWidth="1"/>
    <col min="3845" max="3845" width="12.140625" customWidth="1"/>
    <col min="3846" max="3846" width="11.7109375" customWidth="1"/>
    <col min="3847" max="3847" width="11.85546875" customWidth="1"/>
    <col min="3848" max="3848" width="9.140625" customWidth="1"/>
    <col min="3849" max="3849" width="4.140625" customWidth="1"/>
    <col min="3850" max="3850" width="42.42578125" customWidth="1"/>
    <col min="3851" max="3851" width="14.5703125" customWidth="1"/>
    <col min="3852" max="3852" width="12.42578125" customWidth="1"/>
    <col min="3853" max="3853" width="11.7109375" customWidth="1"/>
    <col min="3854" max="3854" width="12.140625" customWidth="1"/>
    <col min="4096" max="4096" width="24.5703125" customWidth="1"/>
    <col min="4097" max="4097" width="42.85546875" customWidth="1"/>
    <col min="4099" max="4099" width="11.28515625" customWidth="1"/>
    <col min="4100" max="4100" width="12.42578125" customWidth="1"/>
    <col min="4101" max="4101" width="12.140625" customWidth="1"/>
    <col min="4102" max="4102" width="11.7109375" customWidth="1"/>
    <col min="4103" max="4103" width="11.85546875" customWidth="1"/>
    <col min="4104" max="4104" width="9.140625" customWidth="1"/>
    <col min="4105" max="4105" width="4.140625" customWidth="1"/>
    <col min="4106" max="4106" width="42.42578125" customWidth="1"/>
    <col min="4107" max="4107" width="14.5703125" customWidth="1"/>
    <col min="4108" max="4108" width="12.42578125" customWidth="1"/>
    <col min="4109" max="4109" width="11.7109375" customWidth="1"/>
    <col min="4110" max="4110" width="12.140625" customWidth="1"/>
    <col min="4352" max="4352" width="24.5703125" customWidth="1"/>
    <col min="4353" max="4353" width="42.85546875" customWidth="1"/>
    <col min="4355" max="4355" width="11.28515625" customWidth="1"/>
    <col min="4356" max="4356" width="12.42578125" customWidth="1"/>
    <col min="4357" max="4357" width="12.140625" customWidth="1"/>
    <col min="4358" max="4358" width="11.7109375" customWidth="1"/>
    <col min="4359" max="4359" width="11.85546875" customWidth="1"/>
    <col min="4360" max="4360" width="9.140625" customWidth="1"/>
    <col min="4361" max="4361" width="4.140625" customWidth="1"/>
    <col min="4362" max="4362" width="42.42578125" customWidth="1"/>
    <col min="4363" max="4363" width="14.5703125" customWidth="1"/>
    <col min="4364" max="4364" width="12.42578125" customWidth="1"/>
    <col min="4365" max="4365" width="11.7109375" customWidth="1"/>
    <col min="4366" max="4366" width="12.140625" customWidth="1"/>
    <col min="4608" max="4608" width="24.5703125" customWidth="1"/>
    <col min="4609" max="4609" width="42.85546875" customWidth="1"/>
    <col min="4611" max="4611" width="11.28515625" customWidth="1"/>
    <col min="4612" max="4612" width="12.42578125" customWidth="1"/>
    <col min="4613" max="4613" width="12.140625" customWidth="1"/>
    <col min="4614" max="4614" width="11.7109375" customWidth="1"/>
    <col min="4615" max="4615" width="11.85546875" customWidth="1"/>
    <col min="4616" max="4616" width="9.140625" customWidth="1"/>
    <col min="4617" max="4617" width="4.140625" customWidth="1"/>
    <col min="4618" max="4618" width="42.42578125" customWidth="1"/>
    <col min="4619" max="4619" width="14.5703125" customWidth="1"/>
    <col min="4620" max="4620" width="12.42578125" customWidth="1"/>
    <col min="4621" max="4621" width="11.7109375" customWidth="1"/>
    <col min="4622" max="4622" width="12.140625" customWidth="1"/>
    <col min="4864" max="4864" width="24.5703125" customWidth="1"/>
    <col min="4865" max="4865" width="42.85546875" customWidth="1"/>
    <col min="4867" max="4867" width="11.28515625" customWidth="1"/>
    <col min="4868" max="4868" width="12.42578125" customWidth="1"/>
    <col min="4869" max="4869" width="12.140625" customWidth="1"/>
    <col min="4870" max="4870" width="11.7109375" customWidth="1"/>
    <col min="4871" max="4871" width="11.85546875" customWidth="1"/>
    <col min="4872" max="4872" width="9.140625" customWidth="1"/>
    <col min="4873" max="4873" width="4.140625" customWidth="1"/>
    <col min="4874" max="4874" width="42.42578125" customWidth="1"/>
    <col min="4875" max="4875" width="14.5703125" customWidth="1"/>
    <col min="4876" max="4876" width="12.42578125" customWidth="1"/>
    <col min="4877" max="4877" width="11.7109375" customWidth="1"/>
    <col min="4878" max="4878" width="12.140625" customWidth="1"/>
    <col min="5120" max="5120" width="24.5703125" customWidth="1"/>
    <col min="5121" max="5121" width="42.85546875" customWidth="1"/>
    <col min="5123" max="5123" width="11.28515625" customWidth="1"/>
    <col min="5124" max="5124" width="12.42578125" customWidth="1"/>
    <col min="5125" max="5125" width="12.140625" customWidth="1"/>
    <col min="5126" max="5126" width="11.7109375" customWidth="1"/>
    <col min="5127" max="5127" width="11.85546875" customWidth="1"/>
    <col min="5128" max="5128" width="9.140625" customWidth="1"/>
    <col min="5129" max="5129" width="4.140625" customWidth="1"/>
    <col min="5130" max="5130" width="42.42578125" customWidth="1"/>
    <col min="5131" max="5131" width="14.5703125" customWidth="1"/>
    <col min="5132" max="5132" width="12.42578125" customWidth="1"/>
    <col min="5133" max="5133" width="11.7109375" customWidth="1"/>
    <col min="5134" max="5134" width="12.140625" customWidth="1"/>
    <col min="5376" max="5376" width="24.5703125" customWidth="1"/>
    <col min="5377" max="5377" width="42.85546875" customWidth="1"/>
    <col min="5379" max="5379" width="11.28515625" customWidth="1"/>
    <col min="5380" max="5380" width="12.42578125" customWidth="1"/>
    <col min="5381" max="5381" width="12.140625" customWidth="1"/>
    <col min="5382" max="5382" width="11.7109375" customWidth="1"/>
    <col min="5383" max="5383" width="11.85546875" customWidth="1"/>
    <col min="5384" max="5384" width="9.140625" customWidth="1"/>
    <col min="5385" max="5385" width="4.140625" customWidth="1"/>
    <col min="5386" max="5386" width="42.42578125" customWidth="1"/>
    <col min="5387" max="5387" width="14.5703125" customWidth="1"/>
    <col min="5388" max="5388" width="12.42578125" customWidth="1"/>
    <col min="5389" max="5389" width="11.7109375" customWidth="1"/>
    <col min="5390" max="5390" width="12.140625" customWidth="1"/>
    <col min="5632" max="5632" width="24.5703125" customWidth="1"/>
    <col min="5633" max="5633" width="42.85546875" customWidth="1"/>
    <col min="5635" max="5635" width="11.28515625" customWidth="1"/>
    <col min="5636" max="5636" width="12.42578125" customWidth="1"/>
    <col min="5637" max="5637" width="12.140625" customWidth="1"/>
    <col min="5638" max="5638" width="11.7109375" customWidth="1"/>
    <col min="5639" max="5639" width="11.85546875" customWidth="1"/>
    <col min="5640" max="5640" width="9.140625" customWidth="1"/>
    <col min="5641" max="5641" width="4.140625" customWidth="1"/>
    <col min="5642" max="5642" width="42.42578125" customWidth="1"/>
    <col min="5643" max="5643" width="14.5703125" customWidth="1"/>
    <col min="5644" max="5644" width="12.42578125" customWidth="1"/>
    <col min="5645" max="5645" width="11.7109375" customWidth="1"/>
    <col min="5646" max="5646" width="12.140625" customWidth="1"/>
    <col min="5888" max="5888" width="24.5703125" customWidth="1"/>
    <col min="5889" max="5889" width="42.85546875" customWidth="1"/>
    <col min="5891" max="5891" width="11.28515625" customWidth="1"/>
    <col min="5892" max="5892" width="12.42578125" customWidth="1"/>
    <col min="5893" max="5893" width="12.140625" customWidth="1"/>
    <col min="5894" max="5894" width="11.7109375" customWidth="1"/>
    <col min="5895" max="5895" width="11.85546875" customWidth="1"/>
    <col min="5896" max="5896" width="9.140625" customWidth="1"/>
    <col min="5897" max="5897" width="4.140625" customWidth="1"/>
    <col min="5898" max="5898" width="42.42578125" customWidth="1"/>
    <col min="5899" max="5899" width="14.5703125" customWidth="1"/>
    <col min="5900" max="5900" width="12.42578125" customWidth="1"/>
    <col min="5901" max="5901" width="11.7109375" customWidth="1"/>
    <col min="5902" max="5902" width="12.140625" customWidth="1"/>
    <col min="6144" max="6144" width="24.5703125" customWidth="1"/>
    <col min="6145" max="6145" width="42.85546875" customWidth="1"/>
    <col min="6147" max="6147" width="11.28515625" customWidth="1"/>
    <col min="6148" max="6148" width="12.42578125" customWidth="1"/>
    <col min="6149" max="6149" width="12.140625" customWidth="1"/>
    <col min="6150" max="6150" width="11.7109375" customWidth="1"/>
    <col min="6151" max="6151" width="11.85546875" customWidth="1"/>
    <col min="6152" max="6152" width="9.140625" customWidth="1"/>
    <col min="6153" max="6153" width="4.140625" customWidth="1"/>
    <col min="6154" max="6154" width="42.42578125" customWidth="1"/>
    <col min="6155" max="6155" width="14.5703125" customWidth="1"/>
    <col min="6156" max="6156" width="12.42578125" customWidth="1"/>
    <col min="6157" max="6157" width="11.7109375" customWidth="1"/>
    <col min="6158" max="6158" width="12.140625" customWidth="1"/>
    <col min="6400" max="6400" width="24.5703125" customWidth="1"/>
    <col min="6401" max="6401" width="42.85546875" customWidth="1"/>
    <col min="6403" max="6403" width="11.28515625" customWidth="1"/>
    <col min="6404" max="6404" width="12.42578125" customWidth="1"/>
    <col min="6405" max="6405" width="12.140625" customWidth="1"/>
    <col min="6406" max="6406" width="11.7109375" customWidth="1"/>
    <col min="6407" max="6407" width="11.85546875" customWidth="1"/>
    <col min="6408" max="6408" width="9.140625" customWidth="1"/>
    <col min="6409" max="6409" width="4.140625" customWidth="1"/>
    <col min="6410" max="6410" width="42.42578125" customWidth="1"/>
    <col min="6411" max="6411" width="14.5703125" customWidth="1"/>
    <col min="6412" max="6412" width="12.42578125" customWidth="1"/>
    <col min="6413" max="6413" width="11.7109375" customWidth="1"/>
    <col min="6414" max="6414" width="12.140625" customWidth="1"/>
    <col min="6656" max="6656" width="24.5703125" customWidth="1"/>
    <col min="6657" max="6657" width="42.85546875" customWidth="1"/>
    <col min="6659" max="6659" width="11.28515625" customWidth="1"/>
    <col min="6660" max="6660" width="12.42578125" customWidth="1"/>
    <col min="6661" max="6661" width="12.140625" customWidth="1"/>
    <col min="6662" max="6662" width="11.7109375" customWidth="1"/>
    <col min="6663" max="6663" width="11.85546875" customWidth="1"/>
    <col min="6664" max="6664" width="9.140625" customWidth="1"/>
    <col min="6665" max="6665" width="4.140625" customWidth="1"/>
    <col min="6666" max="6666" width="42.42578125" customWidth="1"/>
    <col min="6667" max="6667" width="14.5703125" customWidth="1"/>
    <col min="6668" max="6668" width="12.42578125" customWidth="1"/>
    <col min="6669" max="6669" width="11.7109375" customWidth="1"/>
    <col min="6670" max="6670" width="12.140625" customWidth="1"/>
    <col min="6912" max="6912" width="24.5703125" customWidth="1"/>
    <col min="6913" max="6913" width="42.85546875" customWidth="1"/>
    <col min="6915" max="6915" width="11.28515625" customWidth="1"/>
    <col min="6916" max="6916" width="12.42578125" customWidth="1"/>
    <col min="6917" max="6917" width="12.140625" customWidth="1"/>
    <col min="6918" max="6918" width="11.7109375" customWidth="1"/>
    <col min="6919" max="6919" width="11.85546875" customWidth="1"/>
    <col min="6920" max="6920" width="9.140625" customWidth="1"/>
    <col min="6921" max="6921" width="4.140625" customWidth="1"/>
    <col min="6922" max="6922" width="42.42578125" customWidth="1"/>
    <col min="6923" max="6923" width="14.5703125" customWidth="1"/>
    <col min="6924" max="6924" width="12.42578125" customWidth="1"/>
    <col min="6925" max="6925" width="11.7109375" customWidth="1"/>
    <col min="6926" max="6926" width="12.140625" customWidth="1"/>
    <col min="7168" max="7168" width="24.5703125" customWidth="1"/>
    <col min="7169" max="7169" width="42.85546875" customWidth="1"/>
    <col min="7171" max="7171" width="11.28515625" customWidth="1"/>
    <col min="7172" max="7172" width="12.42578125" customWidth="1"/>
    <col min="7173" max="7173" width="12.140625" customWidth="1"/>
    <col min="7174" max="7174" width="11.7109375" customWidth="1"/>
    <col min="7175" max="7175" width="11.85546875" customWidth="1"/>
    <col min="7176" max="7176" width="9.140625" customWidth="1"/>
    <col min="7177" max="7177" width="4.140625" customWidth="1"/>
    <col min="7178" max="7178" width="42.42578125" customWidth="1"/>
    <col min="7179" max="7179" width="14.5703125" customWidth="1"/>
    <col min="7180" max="7180" width="12.42578125" customWidth="1"/>
    <col min="7181" max="7181" width="11.7109375" customWidth="1"/>
    <col min="7182" max="7182" width="12.140625" customWidth="1"/>
    <col min="7424" max="7424" width="24.5703125" customWidth="1"/>
    <col min="7425" max="7425" width="42.85546875" customWidth="1"/>
    <col min="7427" max="7427" width="11.28515625" customWidth="1"/>
    <col min="7428" max="7428" width="12.42578125" customWidth="1"/>
    <col min="7429" max="7429" width="12.140625" customWidth="1"/>
    <col min="7430" max="7430" width="11.7109375" customWidth="1"/>
    <col min="7431" max="7431" width="11.85546875" customWidth="1"/>
    <col min="7432" max="7432" width="9.140625" customWidth="1"/>
    <col min="7433" max="7433" width="4.140625" customWidth="1"/>
    <col min="7434" max="7434" width="42.42578125" customWidth="1"/>
    <col min="7435" max="7435" width="14.5703125" customWidth="1"/>
    <col min="7436" max="7436" width="12.42578125" customWidth="1"/>
    <col min="7437" max="7437" width="11.7109375" customWidth="1"/>
    <col min="7438" max="7438" width="12.140625" customWidth="1"/>
    <col min="7680" max="7680" width="24.5703125" customWidth="1"/>
    <col min="7681" max="7681" width="42.85546875" customWidth="1"/>
    <col min="7683" max="7683" width="11.28515625" customWidth="1"/>
    <col min="7684" max="7684" width="12.42578125" customWidth="1"/>
    <col min="7685" max="7685" width="12.140625" customWidth="1"/>
    <col min="7686" max="7686" width="11.7109375" customWidth="1"/>
    <col min="7687" max="7687" width="11.85546875" customWidth="1"/>
    <col min="7688" max="7688" width="9.140625" customWidth="1"/>
    <col min="7689" max="7689" width="4.140625" customWidth="1"/>
    <col min="7690" max="7690" width="42.42578125" customWidth="1"/>
    <col min="7691" max="7691" width="14.5703125" customWidth="1"/>
    <col min="7692" max="7692" width="12.42578125" customWidth="1"/>
    <col min="7693" max="7693" width="11.7109375" customWidth="1"/>
    <col min="7694" max="7694" width="12.140625" customWidth="1"/>
    <col min="7936" max="7936" width="24.5703125" customWidth="1"/>
    <col min="7937" max="7937" width="42.85546875" customWidth="1"/>
    <col min="7939" max="7939" width="11.28515625" customWidth="1"/>
    <col min="7940" max="7940" width="12.42578125" customWidth="1"/>
    <col min="7941" max="7941" width="12.140625" customWidth="1"/>
    <col min="7942" max="7942" width="11.7109375" customWidth="1"/>
    <col min="7943" max="7943" width="11.85546875" customWidth="1"/>
    <col min="7944" max="7944" width="9.140625" customWidth="1"/>
    <col min="7945" max="7945" width="4.140625" customWidth="1"/>
    <col min="7946" max="7946" width="42.42578125" customWidth="1"/>
    <col min="7947" max="7947" width="14.5703125" customWidth="1"/>
    <col min="7948" max="7948" width="12.42578125" customWidth="1"/>
    <col min="7949" max="7949" width="11.7109375" customWidth="1"/>
    <col min="7950" max="7950" width="12.140625" customWidth="1"/>
    <col min="8192" max="8192" width="24.5703125" customWidth="1"/>
    <col min="8193" max="8193" width="42.85546875" customWidth="1"/>
    <col min="8195" max="8195" width="11.28515625" customWidth="1"/>
    <col min="8196" max="8196" width="12.42578125" customWidth="1"/>
    <col min="8197" max="8197" width="12.140625" customWidth="1"/>
    <col min="8198" max="8198" width="11.7109375" customWidth="1"/>
    <col min="8199" max="8199" width="11.85546875" customWidth="1"/>
    <col min="8200" max="8200" width="9.140625" customWidth="1"/>
    <col min="8201" max="8201" width="4.140625" customWidth="1"/>
    <col min="8202" max="8202" width="42.42578125" customWidth="1"/>
    <col min="8203" max="8203" width="14.5703125" customWidth="1"/>
    <col min="8204" max="8204" width="12.42578125" customWidth="1"/>
    <col min="8205" max="8205" width="11.7109375" customWidth="1"/>
    <col min="8206" max="8206" width="12.140625" customWidth="1"/>
    <col min="8448" max="8448" width="24.5703125" customWidth="1"/>
    <col min="8449" max="8449" width="42.85546875" customWidth="1"/>
    <col min="8451" max="8451" width="11.28515625" customWidth="1"/>
    <col min="8452" max="8452" width="12.42578125" customWidth="1"/>
    <col min="8453" max="8453" width="12.140625" customWidth="1"/>
    <col min="8454" max="8454" width="11.7109375" customWidth="1"/>
    <col min="8455" max="8455" width="11.85546875" customWidth="1"/>
    <col min="8456" max="8456" width="9.140625" customWidth="1"/>
    <col min="8457" max="8457" width="4.140625" customWidth="1"/>
    <col min="8458" max="8458" width="42.42578125" customWidth="1"/>
    <col min="8459" max="8459" width="14.5703125" customWidth="1"/>
    <col min="8460" max="8460" width="12.42578125" customWidth="1"/>
    <col min="8461" max="8461" width="11.7109375" customWidth="1"/>
    <col min="8462" max="8462" width="12.140625" customWidth="1"/>
    <col min="8704" max="8704" width="24.5703125" customWidth="1"/>
    <col min="8705" max="8705" width="42.85546875" customWidth="1"/>
    <col min="8707" max="8707" width="11.28515625" customWidth="1"/>
    <col min="8708" max="8708" width="12.42578125" customWidth="1"/>
    <col min="8709" max="8709" width="12.140625" customWidth="1"/>
    <col min="8710" max="8710" width="11.7109375" customWidth="1"/>
    <col min="8711" max="8711" width="11.85546875" customWidth="1"/>
    <col min="8712" max="8712" width="9.140625" customWidth="1"/>
    <col min="8713" max="8713" width="4.140625" customWidth="1"/>
    <col min="8714" max="8714" width="42.42578125" customWidth="1"/>
    <col min="8715" max="8715" width="14.5703125" customWidth="1"/>
    <col min="8716" max="8716" width="12.42578125" customWidth="1"/>
    <col min="8717" max="8717" width="11.7109375" customWidth="1"/>
    <col min="8718" max="8718" width="12.140625" customWidth="1"/>
    <col min="8960" max="8960" width="24.5703125" customWidth="1"/>
    <col min="8961" max="8961" width="42.85546875" customWidth="1"/>
    <col min="8963" max="8963" width="11.28515625" customWidth="1"/>
    <col min="8964" max="8964" width="12.42578125" customWidth="1"/>
    <col min="8965" max="8965" width="12.140625" customWidth="1"/>
    <col min="8966" max="8966" width="11.7109375" customWidth="1"/>
    <col min="8967" max="8967" width="11.85546875" customWidth="1"/>
    <col min="8968" max="8968" width="9.140625" customWidth="1"/>
    <col min="8969" max="8969" width="4.140625" customWidth="1"/>
    <col min="8970" max="8970" width="42.42578125" customWidth="1"/>
    <col min="8971" max="8971" width="14.5703125" customWidth="1"/>
    <col min="8972" max="8972" width="12.42578125" customWidth="1"/>
    <col min="8973" max="8973" width="11.7109375" customWidth="1"/>
    <col min="8974" max="8974" width="12.140625" customWidth="1"/>
    <col min="9216" max="9216" width="24.5703125" customWidth="1"/>
    <col min="9217" max="9217" width="42.85546875" customWidth="1"/>
    <col min="9219" max="9219" width="11.28515625" customWidth="1"/>
    <col min="9220" max="9220" width="12.42578125" customWidth="1"/>
    <col min="9221" max="9221" width="12.140625" customWidth="1"/>
    <col min="9222" max="9222" width="11.7109375" customWidth="1"/>
    <col min="9223" max="9223" width="11.85546875" customWidth="1"/>
    <col min="9224" max="9224" width="9.140625" customWidth="1"/>
    <col min="9225" max="9225" width="4.140625" customWidth="1"/>
    <col min="9226" max="9226" width="42.42578125" customWidth="1"/>
    <col min="9227" max="9227" width="14.5703125" customWidth="1"/>
    <col min="9228" max="9228" width="12.42578125" customWidth="1"/>
    <col min="9229" max="9229" width="11.7109375" customWidth="1"/>
    <col min="9230" max="9230" width="12.140625" customWidth="1"/>
    <col min="9472" max="9472" width="24.5703125" customWidth="1"/>
    <col min="9473" max="9473" width="42.85546875" customWidth="1"/>
    <col min="9475" max="9475" width="11.28515625" customWidth="1"/>
    <col min="9476" max="9476" width="12.42578125" customWidth="1"/>
    <col min="9477" max="9477" width="12.140625" customWidth="1"/>
    <col min="9478" max="9478" width="11.7109375" customWidth="1"/>
    <col min="9479" max="9479" width="11.85546875" customWidth="1"/>
    <col min="9480" max="9480" width="9.140625" customWidth="1"/>
    <col min="9481" max="9481" width="4.140625" customWidth="1"/>
    <col min="9482" max="9482" width="42.42578125" customWidth="1"/>
    <col min="9483" max="9483" width="14.5703125" customWidth="1"/>
    <col min="9484" max="9484" width="12.42578125" customWidth="1"/>
    <col min="9485" max="9485" width="11.7109375" customWidth="1"/>
    <col min="9486" max="9486" width="12.140625" customWidth="1"/>
    <col min="9728" max="9728" width="24.5703125" customWidth="1"/>
    <col min="9729" max="9729" width="42.85546875" customWidth="1"/>
    <col min="9731" max="9731" width="11.28515625" customWidth="1"/>
    <col min="9732" max="9732" width="12.42578125" customWidth="1"/>
    <col min="9733" max="9733" width="12.140625" customWidth="1"/>
    <col min="9734" max="9734" width="11.7109375" customWidth="1"/>
    <col min="9735" max="9735" width="11.85546875" customWidth="1"/>
    <col min="9736" max="9736" width="9.140625" customWidth="1"/>
    <col min="9737" max="9737" width="4.140625" customWidth="1"/>
    <col min="9738" max="9738" width="42.42578125" customWidth="1"/>
    <col min="9739" max="9739" width="14.5703125" customWidth="1"/>
    <col min="9740" max="9740" width="12.42578125" customWidth="1"/>
    <col min="9741" max="9741" width="11.7109375" customWidth="1"/>
    <col min="9742" max="9742" width="12.140625" customWidth="1"/>
    <col min="9984" max="9984" width="24.5703125" customWidth="1"/>
    <col min="9985" max="9985" width="42.85546875" customWidth="1"/>
    <col min="9987" max="9987" width="11.28515625" customWidth="1"/>
    <col min="9988" max="9988" width="12.42578125" customWidth="1"/>
    <col min="9989" max="9989" width="12.140625" customWidth="1"/>
    <col min="9990" max="9990" width="11.7109375" customWidth="1"/>
    <col min="9991" max="9991" width="11.85546875" customWidth="1"/>
    <col min="9992" max="9992" width="9.140625" customWidth="1"/>
    <col min="9993" max="9993" width="4.140625" customWidth="1"/>
    <col min="9994" max="9994" width="42.42578125" customWidth="1"/>
    <col min="9995" max="9995" width="14.5703125" customWidth="1"/>
    <col min="9996" max="9996" width="12.42578125" customWidth="1"/>
    <col min="9997" max="9997" width="11.7109375" customWidth="1"/>
    <col min="9998" max="9998" width="12.140625" customWidth="1"/>
    <col min="10240" max="10240" width="24.5703125" customWidth="1"/>
    <col min="10241" max="10241" width="42.85546875" customWidth="1"/>
    <col min="10243" max="10243" width="11.28515625" customWidth="1"/>
    <col min="10244" max="10244" width="12.42578125" customWidth="1"/>
    <col min="10245" max="10245" width="12.140625" customWidth="1"/>
    <col min="10246" max="10246" width="11.7109375" customWidth="1"/>
    <col min="10247" max="10247" width="11.85546875" customWidth="1"/>
    <col min="10248" max="10248" width="9.140625" customWidth="1"/>
    <col min="10249" max="10249" width="4.140625" customWidth="1"/>
    <col min="10250" max="10250" width="42.42578125" customWidth="1"/>
    <col min="10251" max="10251" width="14.5703125" customWidth="1"/>
    <col min="10252" max="10252" width="12.42578125" customWidth="1"/>
    <col min="10253" max="10253" width="11.7109375" customWidth="1"/>
    <col min="10254" max="10254" width="12.140625" customWidth="1"/>
    <col min="10496" max="10496" width="24.5703125" customWidth="1"/>
    <col min="10497" max="10497" width="42.85546875" customWidth="1"/>
    <col min="10499" max="10499" width="11.28515625" customWidth="1"/>
    <col min="10500" max="10500" width="12.42578125" customWidth="1"/>
    <col min="10501" max="10501" width="12.140625" customWidth="1"/>
    <col min="10502" max="10502" width="11.7109375" customWidth="1"/>
    <col min="10503" max="10503" width="11.85546875" customWidth="1"/>
    <col min="10504" max="10504" width="9.140625" customWidth="1"/>
    <col min="10505" max="10505" width="4.140625" customWidth="1"/>
    <col min="10506" max="10506" width="42.42578125" customWidth="1"/>
    <col min="10507" max="10507" width="14.5703125" customWidth="1"/>
    <col min="10508" max="10508" width="12.42578125" customWidth="1"/>
    <col min="10509" max="10509" width="11.7109375" customWidth="1"/>
    <col min="10510" max="10510" width="12.140625" customWidth="1"/>
    <col min="10752" max="10752" width="24.5703125" customWidth="1"/>
    <col min="10753" max="10753" width="42.85546875" customWidth="1"/>
    <col min="10755" max="10755" width="11.28515625" customWidth="1"/>
    <col min="10756" max="10756" width="12.42578125" customWidth="1"/>
    <col min="10757" max="10757" width="12.140625" customWidth="1"/>
    <col min="10758" max="10758" width="11.7109375" customWidth="1"/>
    <col min="10759" max="10759" width="11.85546875" customWidth="1"/>
    <col min="10760" max="10760" width="9.140625" customWidth="1"/>
    <col min="10761" max="10761" width="4.140625" customWidth="1"/>
    <col min="10762" max="10762" width="42.42578125" customWidth="1"/>
    <col min="10763" max="10763" width="14.5703125" customWidth="1"/>
    <col min="10764" max="10764" width="12.42578125" customWidth="1"/>
    <col min="10765" max="10765" width="11.7109375" customWidth="1"/>
    <col min="10766" max="10766" width="12.140625" customWidth="1"/>
    <col min="11008" max="11008" width="24.5703125" customWidth="1"/>
    <col min="11009" max="11009" width="42.85546875" customWidth="1"/>
    <col min="11011" max="11011" width="11.28515625" customWidth="1"/>
    <col min="11012" max="11012" width="12.42578125" customWidth="1"/>
    <col min="11013" max="11013" width="12.140625" customWidth="1"/>
    <col min="11014" max="11014" width="11.7109375" customWidth="1"/>
    <col min="11015" max="11015" width="11.85546875" customWidth="1"/>
    <col min="11016" max="11016" width="9.140625" customWidth="1"/>
    <col min="11017" max="11017" width="4.140625" customWidth="1"/>
    <col min="11018" max="11018" width="42.42578125" customWidth="1"/>
    <col min="11019" max="11019" width="14.5703125" customWidth="1"/>
    <col min="11020" max="11020" width="12.42578125" customWidth="1"/>
    <col min="11021" max="11021" width="11.7109375" customWidth="1"/>
    <col min="11022" max="11022" width="12.140625" customWidth="1"/>
    <col min="11264" max="11264" width="24.5703125" customWidth="1"/>
    <col min="11265" max="11265" width="42.85546875" customWidth="1"/>
    <col min="11267" max="11267" width="11.28515625" customWidth="1"/>
    <col min="11268" max="11268" width="12.42578125" customWidth="1"/>
    <col min="11269" max="11269" width="12.140625" customWidth="1"/>
    <col min="11270" max="11270" width="11.7109375" customWidth="1"/>
    <col min="11271" max="11271" width="11.85546875" customWidth="1"/>
    <col min="11272" max="11272" width="9.140625" customWidth="1"/>
    <col min="11273" max="11273" width="4.140625" customWidth="1"/>
    <col min="11274" max="11274" width="42.42578125" customWidth="1"/>
    <col min="11275" max="11275" width="14.5703125" customWidth="1"/>
    <col min="11276" max="11276" width="12.42578125" customWidth="1"/>
    <col min="11277" max="11277" width="11.7109375" customWidth="1"/>
    <col min="11278" max="11278" width="12.140625" customWidth="1"/>
    <col min="11520" max="11520" width="24.5703125" customWidth="1"/>
    <col min="11521" max="11521" width="42.85546875" customWidth="1"/>
    <col min="11523" max="11523" width="11.28515625" customWidth="1"/>
    <col min="11524" max="11524" width="12.42578125" customWidth="1"/>
    <col min="11525" max="11525" width="12.140625" customWidth="1"/>
    <col min="11526" max="11526" width="11.7109375" customWidth="1"/>
    <col min="11527" max="11527" width="11.85546875" customWidth="1"/>
    <col min="11528" max="11528" width="9.140625" customWidth="1"/>
    <col min="11529" max="11529" width="4.140625" customWidth="1"/>
    <col min="11530" max="11530" width="42.42578125" customWidth="1"/>
    <col min="11531" max="11531" width="14.5703125" customWidth="1"/>
    <col min="11532" max="11532" width="12.42578125" customWidth="1"/>
    <col min="11533" max="11533" width="11.7109375" customWidth="1"/>
    <col min="11534" max="11534" width="12.140625" customWidth="1"/>
    <col min="11776" max="11776" width="24.5703125" customWidth="1"/>
    <col min="11777" max="11777" width="42.85546875" customWidth="1"/>
    <col min="11779" max="11779" width="11.28515625" customWidth="1"/>
    <col min="11780" max="11780" width="12.42578125" customWidth="1"/>
    <col min="11781" max="11781" width="12.140625" customWidth="1"/>
    <col min="11782" max="11782" width="11.7109375" customWidth="1"/>
    <col min="11783" max="11783" width="11.85546875" customWidth="1"/>
    <col min="11784" max="11784" width="9.140625" customWidth="1"/>
    <col min="11785" max="11785" width="4.140625" customWidth="1"/>
    <col min="11786" max="11786" width="42.42578125" customWidth="1"/>
    <col min="11787" max="11787" width="14.5703125" customWidth="1"/>
    <col min="11788" max="11788" width="12.42578125" customWidth="1"/>
    <col min="11789" max="11789" width="11.7109375" customWidth="1"/>
    <col min="11790" max="11790" width="12.140625" customWidth="1"/>
    <col min="12032" max="12032" width="24.5703125" customWidth="1"/>
    <col min="12033" max="12033" width="42.85546875" customWidth="1"/>
    <col min="12035" max="12035" width="11.28515625" customWidth="1"/>
    <col min="12036" max="12036" width="12.42578125" customWidth="1"/>
    <col min="12037" max="12037" width="12.140625" customWidth="1"/>
    <col min="12038" max="12038" width="11.7109375" customWidth="1"/>
    <col min="12039" max="12039" width="11.85546875" customWidth="1"/>
    <col min="12040" max="12040" width="9.140625" customWidth="1"/>
    <col min="12041" max="12041" width="4.140625" customWidth="1"/>
    <col min="12042" max="12042" width="42.42578125" customWidth="1"/>
    <col min="12043" max="12043" width="14.5703125" customWidth="1"/>
    <col min="12044" max="12044" width="12.42578125" customWidth="1"/>
    <col min="12045" max="12045" width="11.7109375" customWidth="1"/>
    <col min="12046" max="12046" width="12.140625" customWidth="1"/>
    <col min="12288" max="12288" width="24.5703125" customWidth="1"/>
    <col min="12289" max="12289" width="42.85546875" customWidth="1"/>
    <col min="12291" max="12291" width="11.28515625" customWidth="1"/>
    <col min="12292" max="12292" width="12.42578125" customWidth="1"/>
    <col min="12293" max="12293" width="12.140625" customWidth="1"/>
    <col min="12294" max="12294" width="11.7109375" customWidth="1"/>
    <col min="12295" max="12295" width="11.85546875" customWidth="1"/>
    <col min="12296" max="12296" width="9.140625" customWidth="1"/>
    <col min="12297" max="12297" width="4.140625" customWidth="1"/>
    <col min="12298" max="12298" width="42.42578125" customWidth="1"/>
    <col min="12299" max="12299" width="14.5703125" customWidth="1"/>
    <col min="12300" max="12300" width="12.42578125" customWidth="1"/>
    <col min="12301" max="12301" width="11.7109375" customWidth="1"/>
    <col min="12302" max="12302" width="12.140625" customWidth="1"/>
    <col min="12544" max="12544" width="24.5703125" customWidth="1"/>
    <col min="12545" max="12545" width="42.85546875" customWidth="1"/>
    <col min="12547" max="12547" width="11.28515625" customWidth="1"/>
    <col min="12548" max="12548" width="12.42578125" customWidth="1"/>
    <col min="12549" max="12549" width="12.140625" customWidth="1"/>
    <col min="12550" max="12550" width="11.7109375" customWidth="1"/>
    <col min="12551" max="12551" width="11.85546875" customWidth="1"/>
    <col min="12552" max="12552" width="9.140625" customWidth="1"/>
    <col min="12553" max="12553" width="4.140625" customWidth="1"/>
    <col min="12554" max="12554" width="42.42578125" customWidth="1"/>
    <col min="12555" max="12555" width="14.5703125" customWidth="1"/>
    <col min="12556" max="12556" width="12.42578125" customWidth="1"/>
    <col min="12557" max="12557" width="11.7109375" customWidth="1"/>
    <col min="12558" max="12558" width="12.140625" customWidth="1"/>
    <col min="12800" max="12800" width="24.5703125" customWidth="1"/>
    <col min="12801" max="12801" width="42.85546875" customWidth="1"/>
    <col min="12803" max="12803" width="11.28515625" customWidth="1"/>
    <col min="12804" max="12804" width="12.42578125" customWidth="1"/>
    <col min="12805" max="12805" width="12.140625" customWidth="1"/>
    <col min="12806" max="12806" width="11.7109375" customWidth="1"/>
    <col min="12807" max="12807" width="11.85546875" customWidth="1"/>
    <col min="12808" max="12808" width="9.140625" customWidth="1"/>
    <col min="12809" max="12809" width="4.140625" customWidth="1"/>
    <col min="12810" max="12810" width="42.42578125" customWidth="1"/>
    <col min="12811" max="12811" width="14.5703125" customWidth="1"/>
    <col min="12812" max="12812" width="12.42578125" customWidth="1"/>
    <col min="12813" max="12813" width="11.7109375" customWidth="1"/>
    <col min="12814" max="12814" width="12.140625" customWidth="1"/>
    <col min="13056" max="13056" width="24.5703125" customWidth="1"/>
    <col min="13057" max="13057" width="42.85546875" customWidth="1"/>
    <col min="13059" max="13059" width="11.28515625" customWidth="1"/>
    <col min="13060" max="13060" width="12.42578125" customWidth="1"/>
    <col min="13061" max="13061" width="12.140625" customWidth="1"/>
    <col min="13062" max="13062" width="11.7109375" customWidth="1"/>
    <col min="13063" max="13063" width="11.85546875" customWidth="1"/>
    <col min="13064" max="13064" width="9.140625" customWidth="1"/>
    <col min="13065" max="13065" width="4.140625" customWidth="1"/>
    <col min="13066" max="13066" width="42.42578125" customWidth="1"/>
    <col min="13067" max="13067" width="14.5703125" customWidth="1"/>
    <col min="13068" max="13068" width="12.42578125" customWidth="1"/>
    <col min="13069" max="13069" width="11.7109375" customWidth="1"/>
    <col min="13070" max="13070" width="12.140625" customWidth="1"/>
    <col min="13312" max="13312" width="24.5703125" customWidth="1"/>
    <col min="13313" max="13313" width="42.85546875" customWidth="1"/>
    <col min="13315" max="13315" width="11.28515625" customWidth="1"/>
    <col min="13316" max="13316" width="12.42578125" customWidth="1"/>
    <col min="13317" max="13317" width="12.140625" customWidth="1"/>
    <col min="13318" max="13318" width="11.7109375" customWidth="1"/>
    <col min="13319" max="13319" width="11.85546875" customWidth="1"/>
    <col min="13320" max="13320" width="9.140625" customWidth="1"/>
    <col min="13321" max="13321" width="4.140625" customWidth="1"/>
    <col min="13322" max="13322" width="42.42578125" customWidth="1"/>
    <col min="13323" max="13323" width="14.5703125" customWidth="1"/>
    <col min="13324" max="13324" width="12.42578125" customWidth="1"/>
    <col min="13325" max="13325" width="11.7109375" customWidth="1"/>
    <col min="13326" max="13326" width="12.140625" customWidth="1"/>
    <col min="13568" max="13568" width="24.5703125" customWidth="1"/>
    <col min="13569" max="13569" width="42.85546875" customWidth="1"/>
    <col min="13571" max="13571" width="11.28515625" customWidth="1"/>
    <col min="13572" max="13572" width="12.42578125" customWidth="1"/>
    <col min="13573" max="13573" width="12.140625" customWidth="1"/>
    <col min="13574" max="13574" width="11.7109375" customWidth="1"/>
    <col min="13575" max="13575" width="11.85546875" customWidth="1"/>
    <col min="13576" max="13576" width="9.140625" customWidth="1"/>
    <col min="13577" max="13577" width="4.140625" customWidth="1"/>
    <col min="13578" max="13578" width="42.42578125" customWidth="1"/>
    <col min="13579" max="13579" width="14.5703125" customWidth="1"/>
    <col min="13580" max="13580" width="12.42578125" customWidth="1"/>
    <col min="13581" max="13581" width="11.7109375" customWidth="1"/>
    <col min="13582" max="13582" width="12.140625" customWidth="1"/>
    <col min="13824" max="13824" width="24.5703125" customWidth="1"/>
    <col min="13825" max="13825" width="42.85546875" customWidth="1"/>
    <col min="13827" max="13827" width="11.28515625" customWidth="1"/>
    <col min="13828" max="13828" width="12.42578125" customWidth="1"/>
    <col min="13829" max="13829" width="12.140625" customWidth="1"/>
    <col min="13830" max="13830" width="11.7109375" customWidth="1"/>
    <col min="13831" max="13831" width="11.85546875" customWidth="1"/>
    <col min="13832" max="13832" width="9.140625" customWidth="1"/>
    <col min="13833" max="13833" width="4.140625" customWidth="1"/>
    <col min="13834" max="13834" width="42.42578125" customWidth="1"/>
    <col min="13835" max="13835" width="14.5703125" customWidth="1"/>
    <col min="13836" max="13836" width="12.42578125" customWidth="1"/>
    <col min="13837" max="13837" width="11.7109375" customWidth="1"/>
    <col min="13838" max="13838" width="12.140625" customWidth="1"/>
    <col min="14080" max="14080" width="24.5703125" customWidth="1"/>
    <col min="14081" max="14081" width="42.85546875" customWidth="1"/>
    <col min="14083" max="14083" width="11.28515625" customWidth="1"/>
    <col min="14084" max="14084" width="12.42578125" customWidth="1"/>
    <col min="14085" max="14085" width="12.140625" customWidth="1"/>
    <col min="14086" max="14086" width="11.7109375" customWidth="1"/>
    <col min="14087" max="14087" width="11.85546875" customWidth="1"/>
    <col min="14088" max="14088" width="9.140625" customWidth="1"/>
    <col min="14089" max="14089" width="4.140625" customWidth="1"/>
    <col min="14090" max="14090" width="42.42578125" customWidth="1"/>
    <col min="14091" max="14091" width="14.5703125" customWidth="1"/>
    <col min="14092" max="14092" width="12.42578125" customWidth="1"/>
    <col min="14093" max="14093" width="11.7109375" customWidth="1"/>
    <col min="14094" max="14094" width="12.140625" customWidth="1"/>
    <col min="14336" max="14336" width="24.5703125" customWidth="1"/>
    <col min="14337" max="14337" width="42.85546875" customWidth="1"/>
    <col min="14339" max="14339" width="11.28515625" customWidth="1"/>
    <col min="14340" max="14340" width="12.42578125" customWidth="1"/>
    <col min="14341" max="14341" width="12.140625" customWidth="1"/>
    <col min="14342" max="14342" width="11.7109375" customWidth="1"/>
    <col min="14343" max="14343" width="11.85546875" customWidth="1"/>
    <col min="14344" max="14344" width="9.140625" customWidth="1"/>
    <col min="14345" max="14345" width="4.140625" customWidth="1"/>
    <col min="14346" max="14346" width="42.42578125" customWidth="1"/>
    <col min="14347" max="14347" width="14.5703125" customWidth="1"/>
    <col min="14348" max="14348" width="12.42578125" customWidth="1"/>
    <col min="14349" max="14349" width="11.7109375" customWidth="1"/>
    <col min="14350" max="14350" width="12.140625" customWidth="1"/>
    <col min="14592" max="14592" width="24.5703125" customWidth="1"/>
    <col min="14593" max="14593" width="42.85546875" customWidth="1"/>
    <col min="14595" max="14595" width="11.28515625" customWidth="1"/>
    <col min="14596" max="14596" width="12.42578125" customWidth="1"/>
    <col min="14597" max="14597" width="12.140625" customWidth="1"/>
    <col min="14598" max="14598" width="11.7109375" customWidth="1"/>
    <col min="14599" max="14599" width="11.85546875" customWidth="1"/>
    <col min="14600" max="14600" width="9.140625" customWidth="1"/>
    <col min="14601" max="14601" width="4.140625" customWidth="1"/>
    <col min="14602" max="14602" width="42.42578125" customWidth="1"/>
    <col min="14603" max="14603" width="14.5703125" customWidth="1"/>
    <col min="14604" max="14604" width="12.42578125" customWidth="1"/>
    <col min="14605" max="14605" width="11.7109375" customWidth="1"/>
    <col min="14606" max="14606" width="12.140625" customWidth="1"/>
    <col min="14848" max="14848" width="24.5703125" customWidth="1"/>
    <col min="14849" max="14849" width="42.85546875" customWidth="1"/>
    <col min="14851" max="14851" width="11.28515625" customWidth="1"/>
    <col min="14852" max="14852" width="12.42578125" customWidth="1"/>
    <col min="14853" max="14853" width="12.140625" customWidth="1"/>
    <col min="14854" max="14854" width="11.7109375" customWidth="1"/>
    <col min="14855" max="14855" width="11.85546875" customWidth="1"/>
    <col min="14856" max="14856" width="9.140625" customWidth="1"/>
    <col min="14857" max="14857" width="4.140625" customWidth="1"/>
    <col min="14858" max="14858" width="42.42578125" customWidth="1"/>
    <col min="14859" max="14859" width="14.5703125" customWidth="1"/>
    <col min="14860" max="14860" width="12.42578125" customWidth="1"/>
    <col min="14861" max="14861" width="11.7109375" customWidth="1"/>
    <col min="14862" max="14862" width="12.140625" customWidth="1"/>
    <col min="15104" max="15104" width="24.5703125" customWidth="1"/>
    <col min="15105" max="15105" width="42.85546875" customWidth="1"/>
    <col min="15107" max="15107" width="11.28515625" customWidth="1"/>
    <col min="15108" max="15108" width="12.42578125" customWidth="1"/>
    <col min="15109" max="15109" width="12.140625" customWidth="1"/>
    <col min="15110" max="15110" width="11.7109375" customWidth="1"/>
    <col min="15111" max="15111" width="11.85546875" customWidth="1"/>
    <col min="15112" max="15112" width="9.140625" customWidth="1"/>
    <col min="15113" max="15113" width="4.140625" customWidth="1"/>
    <col min="15114" max="15114" width="42.42578125" customWidth="1"/>
    <col min="15115" max="15115" width="14.5703125" customWidth="1"/>
    <col min="15116" max="15116" width="12.42578125" customWidth="1"/>
    <col min="15117" max="15117" width="11.7109375" customWidth="1"/>
    <col min="15118" max="15118" width="12.140625" customWidth="1"/>
    <col min="15360" max="15360" width="24.5703125" customWidth="1"/>
    <col min="15361" max="15361" width="42.85546875" customWidth="1"/>
    <col min="15363" max="15363" width="11.28515625" customWidth="1"/>
    <col min="15364" max="15364" width="12.42578125" customWidth="1"/>
    <col min="15365" max="15365" width="12.140625" customWidth="1"/>
    <col min="15366" max="15366" width="11.7109375" customWidth="1"/>
    <col min="15367" max="15367" width="11.85546875" customWidth="1"/>
    <col min="15368" max="15368" width="9.140625" customWidth="1"/>
    <col min="15369" max="15369" width="4.140625" customWidth="1"/>
    <col min="15370" max="15370" width="42.42578125" customWidth="1"/>
    <col min="15371" max="15371" width="14.5703125" customWidth="1"/>
    <col min="15372" max="15372" width="12.42578125" customWidth="1"/>
    <col min="15373" max="15373" width="11.7109375" customWidth="1"/>
    <col min="15374" max="15374" width="12.140625" customWidth="1"/>
    <col min="15616" max="15616" width="24.5703125" customWidth="1"/>
    <col min="15617" max="15617" width="42.85546875" customWidth="1"/>
    <col min="15619" max="15619" width="11.28515625" customWidth="1"/>
    <col min="15620" max="15620" width="12.42578125" customWidth="1"/>
    <col min="15621" max="15621" width="12.140625" customWidth="1"/>
    <col min="15622" max="15622" width="11.7109375" customWidth="1"/>
    <col min="15623" max="15623" width="11.85546875" customWidth="1"/>
    <col min="15624" max="15624" width="9.140625" customWidth="1"/>
    <col min="15625" max="15625" width="4.140625" customWidth="1"/>
    <col min="15626" max="15626" width="42.42578125" customWidth="1"/>
    <col min="15627" max="15627" width="14.5703125" customWidth="1"/>
    <col min="15628" max="15628" width="12.42578125" customWidth="1"/>
    <col min="15629" max="15629" width="11.7109375" customWidth="1"/>
    <col min="15630" max="15630" width="12.140625" customWidth="1"/>
    <col min="15872" max="15872" width="24.5703125" customWidth="1"/>
    <col min="15873" max="15873" width="42.85546875" customWidth="1"/>
    <col min="15875" max="15875" width="11.28515625" customWidth="1"/>
    <col min="15876" max="15876" width="12.42578125" customWidth="1"/>
    <col min="15877" max="15877" width="12.140625" customWidth="1"/>
    <col min="15878" max="15878" width="11.7109375" customWidth="1"/>
    <col min="15879" max="15879" width="11.85546875" customWidth="1"/>
    <col min="15880" max="15880" width="9.140625" customWidth="1"/>
    <col min="15881" max="15881" width="4.140625" customWidth="1"/>
    <col min="15882" max="15882" width="42.42578125" customWidth="1"/>
    <col min="15883" max="15883" width="14.5703125" customWidth="1"/>
    <col min="15884" max="15884" width="12.42578125" customWidth="1"/>
    <col min="15885" max="15885" width="11.7109375" customWidth="1"/>
    <col min="15886" max="15886" width="12.140625" customWidth="1"/>
    <col min="16128" max="16128" width="24.5703125" customWidth="1"/>
    <col min="16129" max="16129" width="42.85546875" customWidth="1"/>
    <col min="16131" max="16131" width="11.28515625" customWidth="1"/>
    <col min="16132" max="16132" width="12.42578125" customWidth="1"/>
    <col min="16133" max="16133" width="12.140625" customWidth="1"/>
    <col min="16134" max="16134" width="11.7109375" customWidth="1"/>
    <col min="16135" max="16135" width="11.85546875" customWidth="1"/>
    <col min="16136" max="16136" width="9.140625" customWidth="1"/>
    <col min="16137" max="16137" width="4.140625" customWidth="1"/>
    <col min="16138" max="16138" width="42.42578125" customWidth="1"/>
    <col min="16139" max="16139" width="14.5703125" customWidth="1"/>
    <col min="16140" max="16140" width="12.42578125" customWidth="1"/>
    <col min="16141" max="16141" width="11.7109375" customWidth="1"/>
    <col min="16142" max="16142" width="12.140625" customWidth="1"/>
  </cols>
  <sheetData>
    <row r="2" spans="1:24" ht="18.75" x14ac:dyDescent="0.3">
      <c r="A2" s="11"/>
      <c r="B2" s="12" t="s">
        <v>0</v>
      </c>
      <c r="C2" s="11"/>
      <c r="D2" s="11"/>
      <c r="E2" s="11"/>
      <c r="F2" s="11"/>
      <c r="G2" s="13"/>
      <c r="H2" s="13"/>
      <c r="I2" s="198"/>
      <c r="K2" s="12"/>
      <c r="L2" s="12" t="s">
        <v>1</v>
      </c>
      <c r="M2" s="12"/>
      <c r="N2" s="12"/>
      <c r="O2" s="12"/>
      <c r="P2" s="12"/>
      <c r="Q2" s="12"/>
      <c r="R2" s="15"/>
      <c r="S2" s="15"/>
      <c r="T2" s="15"/>
      <c r="U2" s="15"/>
      <c r="V2" s="15"/>
      <c r="W2" s="16"/>
    </row>
    <row r="3" spans="1:24" ht="18.75" x14ac:dyDescent="0.3">
      <c r="A3" s="12" t="s">
        <v>2</v>
      </c>
      <c r="B3" s="12"/>
      <c r="C3" s="12"/>
      <c r="D3" s="12"/>
      <c r="E3" s="12"/>
      <c r="F3" s="12"/>
      <c r="G3" s="13"/>
      <c r="H3" s="13"/>
      <c r="I3" s="198"/>
      <c r="K3" s="12" t="s">
        <v>3</v>
      </c>
      <c r="L3" s="12"/>
      <c r="M3" s="12"/>
      <c r="N3" s="12"/>
      <c r="O3" s="12"/>
      <c r="P3" s="12"/>
      <c r="Q3" s="12"/>
      <c r="R3" s="15"/>
      <c r="S3" s="15"/>
      <c r="T3" s="15"/>
      <c r="U3" s="15"/>
      <c r="V3" s="15"/>
      <c r="W3" s="16"/>
    </row>
    <row r="4" spans="1:24" ht="18.75" x14ac:dyDescent="0.3">
      <c r="A4" s="12" t="s">
        <v>4</v>
      </c>
      <c r="B4" s="12"/>
      <c r="C4" s="12"/>
      <c r="D4" s="12"/>
      <c r="E4" s="12"/>
      <c r="F4" s="12"/>
      <c r="G4" s="13"/>
      <c r="H4" s="13"/>
      <c r="I4" s="198"/>
      <c r="K4" s="12" t="s">
        <v>5</v>
      </c>
      <c r="L4" s="12"/>
      <c r="M4" s="12"/>
      <c r="N4" s="12"/>
      <c r="O4" s="12"/>
      <c r="P4" s="12"/>
      <c r="Q4" s="12"/>
      <c r="R4" s="15"/>
      <c r="S4" s="15"/>
      <c r="T4" s="15"/>
      <c r="U4" s="15"/>
      <c r="V4" s="15"/>
      <c r="W4" s="16"/>
    </row>
    <row r="5" spans="1:24" ht="18.75" x14ac:dyDescent="0.3">
      <c r="A5" s="12" t="s">
        <v>165</v>
      </c>
      <c r="B5" s="12"/>
      <c r="C5" s="12"/>
      <c r="D5" s="12"/>
      <c r="E5" s="12"/>
      <c r="F5" s="12"/>
      <c r="G5" s="13"/>
      <c r="H5" s="13"/>
      <c r="I5" s="198"/>
      <c r="K5" s="12" t="s">
        <v>166</v>
      </c>
      <c r="L5" s="12"/>
      <c r="M5" s="12"/>
      <c r="N5" s="12"/>
      <c r="O5" s="12"/>
      <c r="P5" s="12"/>
      <c r="Q5" s="12"/>
      <c r="R5" s="15"/>
      <c r="S5" s="15"/>
      <c r="T5" s="15"/>
      <c r="U5" s="15"/>
      <c r="V5" s="15"/>
      <c r="W5" s="16"/>
    </row>
    <row r="6" spans="1:24" ht="18.75" x14ac:dyDescent="0.3">
      <c r="A6" s="12" t="s">
        <v>110</v>
      </c>
      <c r="B6" s="12"/>
      <c r="C6" s="12"/>
      <c r="D6" s="12"/>
      <c r="E6" s="12"/>
      <c r="F6" s="12"/>
      <c r="G6" s="13"/>
      <c r="H6" s="13"/>
      <c r="I6" s="198"/>
      <c r="K6" s="12" t="s">
        <v>111</v>
      </c>
      <c r="L6" s="12"/>
      <c r="M6" s="12"/>
      <c r="N6" s="12"/>
      <c r="O6" s="12"/>
      <c r="P6" s="12"/>
      <c r="Q6" s="12"/>
      <c r="R6" s="15"/>
      <c r="S6" s="15"/>
      <c r="T6" s="15"/>
      <c r="U6" s="15"/>
      <c r="V6" s="15"/>
      <c r="W6" s="16"/>
    </row>
    <row r="7" spans="1:24" ht="15.75" x14ac:dyDescent="0.25">
      <c r="A7" s="15"/>
      <c r="B7" s="15" t="s">
        <v>6</v>
      </c>
      <c r="C7" s="15"/>
      <c r="D7" s="15"/>
      <c r="E7" s="15"/>
      <c r="F7" s="15"/>
      <c r="G7" s="13"/>
      <c r="H7" s="13"/>
      <c r="I7" s="199"/>
      <c r="K7" s="15"/>
      <c r="L7" s="15" t="s">
        <v>6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4" ht="16.5" thickBot="1" x14ac:dyDescent="0.3">
      <c r="A8" s="15" t="s">
        <v>6</v>
      </c>
      <c r="B8" s="15"/>
      <c r="C8" s="15"/>
      <c r="D8" s="15"/>
      <c r="E8" s="15"/>
      <c r="F8" s="15"/>
      <c r="G8" s="13"/>
      <c r="H8" s="13"/>
      <c r="I8" s="198"/>
      <c r="J8" s="13" t="s">
        <v>7</v>
      </c>
      <c r="K8" s="13"/>
      <c r="L8" s="13"/>
      <c r="M8" s="13"/>
      <c r="N8" s="13"/>
      <c r="O8" s="13"/>
      <c r="P8" s="13"/>
      <c r="Q8" s="13"/>
      <c r="R8" s="16"/>
      <c r="S8" s="16"/>
      <c r="T8" s="16"/>
      <c r="U8" s="16"/>
      <c r="V8" s="16"/>
    </row>
    <row r="9" spans="1:24" ht="15.75" thickBot="1" x14ac:dyDescent="0.3">
      <c r="A9" s="17" t="s">
        <v>8</v>
      </c>
      <c r="B9" s="18"/>
      <c r="C9" s="19"/>
      <c r="D9" s="19"/>
      <c r="E9" s="19"/>
      <c r="F9" s="19"/>
      <c r="G9" s="19"/>
      <c r="H9" s="20"/>
      <c r="I9" s="198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4" ht="16.5" thickBot="1" x14ac:dyDescent="0.3">
      <c r="A10" s="21" t="s">
        <v>9</v>
      </c>
      <c r="B10" s="22">
        <v>4390.8</v>
      </c>
      <c r="C10" s="23"/>
      <c r="D10" s="23"/>
      <c r="E10" s="23"/>
      <c r="F10" s="23"/>
      <c r="G10" s="23"/>
      <c r="H10" s="24"/>
      <c r="I10" s="198"/>
      <c r="J10" s="25"/>
      <c r="K10" s="26"/>
      <c r="L10" s="27" t="s">
        <v>10</v>
      </c>
      <c r="M10" s="28" t="s">
        <v>121</v>
      </c>
      <c r="N10" s="28" t="s">
        <v>122</v>
      </c>
      <c r="O10" s="28" t="s">
        <v>123</v>
      </c>
      <c r="P10" s="27" t="s">
        <v>124</v>
      </c>
      <c r="Q10" s="27" t="s">
        <v>11</v>
      </c>
      <c r="R10" s="29" t="s">
        <v>12</v>
      </c>
      <c r="S10" s="29"/>
      <c r="T10" s="29"/>
      <c r="U10" s="30" t="s">
        <v>6</v>
      </c>
    </row>
    <row r="11" spans="1:24" ht="15.75" x14ac:dyDescent="0.25">
      <c r="A11" s="31" t="s">
        <v>13</v>
      </c>
      <c r="B11" s="32" t="s">
        <v>14</v>
      </c>
      <c r="C11" s="33"/>
      <c r="D11" s="33"/>
      <c r="E11" s="33"/>
      <c r="F11" s="33"/>
      <c r="G11" s="33"/>
      <c r="H11" s="34"/>
      <c r="I11" s="198"/>
      <c r="J11" s="35"/>
      <c r="K11" s="36"/>
      <c r="L11" s="37" t="s">
        <v>15</v>
      </c>
      <c r="M11" s="37" t="s">
        <v>125</v>
      </c>
      <c r="N11" s="37" t="s">
        <v>126</v>
      </c>
      <c r="O11" s="37" t="s">
        <v>125</v>
      </c>
      <c r="P11" s="37" t="s">
        <v>125</v>
      </c>
      <c r="Q11" s="37" t="s">
        <v>16</v>
      </c>
      <c r="R11" s="38" t="s">
        <v>17</v>
      </c>
      <c r="S11" s="38" t="s">
        <v>17</v>
      </c>
      <c r="T11" s="38" t="s">
        <v>128</v>
      </c>
      <c r="U11" s="37" t="s">
        <v>18</v>
      </c>
    </row>
    <row r="12" spans="1:24" ht="16.5" thickBot="1" x14ac:dyDescent="0.3">
      <c r="A12" s="39" t="s">
        <v>19</v>
      </c>
      <c r="B12" s="22">
        <v>4390.8</v>
      </c>
      <c r="C12" s="23"/>
      <c r="D12" s="23"/>
      <c r="E12" s="23"/>
      <c r="F12" s="23"/>
      <c r="G12" s="23"/>
      <c r="H12" s="24"/>
      <c r="I12" s="198"/>
      <c r="J12" s="35"/>
      <c r="K12" s="36"/>
      <c r="L12" s="40" t="s">
        <v>6</v>
      </c>
      <c r="M12" s="40"/>
      <c r="N12" s="40" t="s">
        <v>125</v>
      </c>
      <c r="O12" s="40"/>
      <c r="P12" s="40"/>
      <c r="Q12" s="40" t="s">
        <v>20</v>
      </c>
      <c r="R12" s="40" t="s">
        <v>21</v>
      </c>
      <c r="S12" s="41" t="s">
        <v>127</v>
      </c>
      <c r="T12" s="41" t="s">
        <v>127</v>
      </c>
      <c r="U12" s="40" t="s">
        <v>21</v>
      </c>
    </row>
    <row r="13" spans="1:24" ht="16.5" thickBot="1" x14ac:dyDescent="0.3">
      <c r="A13" s="42" t="s">
        <v>22</v>
      </c>
      <c r="B13" s="43">
        <v>0</v>
      </c>
      <c r="C13" s="44"/>
      <c r="D13" s="44"/>
      <c r="E13" s="44"/>
      <c r="F13" s="44"/>
      <c r="G13" s="44"/>
      <c r="H13" s="45"/>
      <c r="I13" s="198"/>
      <c r="J13" s="46"/>
      <c r="K13" s="47"/>
      <c r="L13" s="40" t="s">
        <v>23</v>
      </c>
      <c r="M13" s="40" t="s">
        <v>23</v>
      </c>
      <c r="N13" s="40" t="s">
        <v>23</v>
      </c>
      <c r="O13" s="40" t="s">
        <v>23</v>
      </c>
      <c r="P13" s="40" t="s">
        <v>23</v>
      </c>
      <c r="Q13" s="40" t="s">
        <v>24</v>
      </c>
      <c r="R13" s="40" t="s">
        <v>23</v>
      </c>
      <c r="S13" s="40" t="s">
        <v>23</v>
      </c>
      <c r="T13" s="40" t="s">
        <v>23</v>
      </c>
      <c r="U13" s="40" t="s">
        <v>23</v>
      </c>
      <c r="X13" s="48"/>
    </row>
    <row r="14" spans="1:24" ht="15.75" x14ac:dyDescent="0.25">
      <c r="A14" s="6"/>
      <c r="B14" s="49"/>
      <c r="C14" s="23" t="s">
        <v>25</v>
      </c>
      <c r="D14" s="50"/>
      <c r="E14" s="51" t="s">
        <v>26</v>
      </c>
      <c r="F14" s="52"/>
      <c r="G14" s="23" t="s">
        <v>27</v>
      </c>
      <c r="H14" s="53"/>
      <c r="I14" s="200"/>
      <c r="J14" s="55" t="s">
        <v>28</v>
      </c>
      <c r="K14" s="56" t="s">
        <v>167</v>
      </c>
      <c r="L14" s="57">
        <v>24815.998999999953</v>
      </c>
      <c r="M14" s="58"/>
      <c r="N14" s="58"/>
      <c r="O14" s="58"/>
      <c r="P14" s="58"/>
      <c r="Q14" s="59"/>
      <c r="R14" s="59"/>
      <c r="S14" s="60"/>
      <c r="T14" s="60"/>
      <c r="U14" s="61"/>
    </row>
    <row r="15" spans="1:24" ht="15.75" x14ac:dyDescent="0.25">
      <c r="A15" s="6" t="s">
        <v>29</v>
      </c>
      <c r="B15" s="62" t="s">
        <v>30</v>
      </c>
      <c r="C15" s="63" t="s">
        <v>31</v>
      </c>
      <c r="D15" s="54" t="s">
        <v>32</v>
      </c>
      <c r="E15" s="64" t="s">
        <v>31</v>
      </c>
      <c r="F15" s="65" t="s">
        <v>32</v>
      </c>
      <c r="G15" s="63" t="s">
        <v>31</v>
      </c>
      <c r="H15" s="65" t="s">
        <v>32</v>
      </c>
      <c r="I15" s="200"/>
      <c r="J15" s="66" t="s">
        <v>6</v>
      </c>
      <c r="K15" s="67" t="s">
        <v>6</v>
      </c>
      <c r="L15" s="7"/>
      <c r="M15" s="7"/>
      <c r="N15" s="7"/>
      <c r="O15" s="7"/>
      <c r="P15" s="7"/>
      <c r="Q15" s="7"/>
      <c r="R15" s="7"/>
      <c r="S15" s="8"/>
      <c r="T15" s="8"/>
      <c r="U15" s="9"/>
    </row>
    <row r="16" spans="1:24" ht="15.75" x14ac:dyDescent="0.25">
      <c r="A16" s="6" t="s">
        <v>33</v>
      </c>
      <c r="B16" s="49"/>
      <c r="C16" s="63" t="s">
        <v>34</v>
      </c>
      <c r="D16" s="54" t="s">
        <v>35</v>
      </c>
      <c r="E16" s="64" t="s">
        <v>34</v>
      </c>
      <c r="F16" s="65" t="s">
        <v>36</v>
      </c>
      <c r="G16" s="63" t="s">
        <v>34</v>
      </c>
      <c r="H16" s="65" t="s">
        <v>35</v>
      </c>
      <c r="I16" s="200"/>
      <c r="J16" s="66">
        <v>1</v>
      </c>
      <c r="K16" s="67" t="s">
        <v>168</v>
      </c>
      <c r="L16" s="7">
        <v>165166.57799999998</v>
      </c>
      <c r="M16" s="7">
        <v>652.06999999999607</v>
      </c>
      <c r="N16" s="7">
        <v>283.96000000000095</v>
      </c>
      <c r="O16" s="7">
        <v>66.190000000000055</v>
      </c>
      <c r="P16" s="7">
        <v>2423.5360000000001</v>
      </c>
      <c r="Q16" s="7">
        <v>5277.9259999999958</v>
      </c>
      <c r="R16" s="7">
        <v>0</v>
      </c>
      <c r="S16" s="8">
        <v>0</v>
      </c>
      <c r="T16" s="8">
        <v>5333.7459999999955</v>
      </c>
      <c r="U16" s="9">
        <v>-55.82</v>
      </c>
    </row>
    <row r="17" spans="1:26" ht="15.75" x14ac:dyDescent="0.25">
      <c r="A17" s="6"/>
      <c r="B17" s="49"/>
      <c r="C17" s="68" t="s">
        <v>37</v>
      </c>
      <c r="D17" s="54" t="s">
        <v>38</v>
      </c>
      <c r="E17" s="21" t="s">
        <v>37</v>
      </c>
      <c r="F17" s="65" t="s">
        <v>38</v>
      </c>
      <c r="G17" s="68" t="s">
        <v>37</v>
      </c>
      <c r="H17" s="65" t="s">
        <v>38</v>
      </c>
      <c r="I17" s="200"/>
      <c r="J17" s="66">
        <v>2</v>
      </c>
      <c r="K17" s="67" t="s">
        <v>169</v>
      </c>
      <c r="L17" s="7">
        <f>1353596.65-0.826</f>
        <v>1353595.824</v>
      </c>
      <c r="M17" s="7">
        <f>17213.64+3226.43</f>
        <v>20440.07</v>
      </c>
      <c r="N17" s="7">
        <v>5473.62</v>
      </c>
      <c r="O17" s="7">
        <v>3533.71</v>
      </c>
      <c r="P17" s="7">
        <v>36950.82</v>
      </c>
      <c r="Q17" s="7">
        <f t="shared" ref="Q17:Q22" si="0">R17+U17+T17+S17</f>
        <v>3635.2159999999999</v>
      </c>
      <c r="R17" s="7">
        <v>0</v>
      </c>
      <c r="S17" s="8">
        <v>0</v>
      </c>
      <c r="T17" s="8">
        <f>3634.39+0.826</f>
        <v>3635.2159999999999</v>
      </c>
      <c r="U17" s="9">
        <v>0</v>
      </c>
      <c r="Z17" s="1"/>
    </row>
    <row r="18" spans="1:26" ht="15.75" x14ac:dyDescent="0.25">
      <c r="A18" s="69"/>
      <c r="B18" s="70"/>
      <c r="C18" s="71" t="s">
        <v>24</v>
      </c>
      <c r="D18" s="50" t="s">
        <v>23</v>
      </c>
      <c r="E18" s="72" t="s">
        <v>24</v>
      </c>
      <c r="F18" s="53" t="s">
        <v>23</v>
      </c>
      <c r="G18" s="71" t="s">
        <v>24</v>
      </c>
      <c r="H18" s="53" t="s">
        <v>23</v>
      </c>
      <c r="I18" s="200"/>
      <c r="J18" s="66">
        <v>3</v>
      </c>
      <c r="K18" s="67" t="s">
        <v>170</v>
      </c>
      <c r="L18" s="7">
        <f>-24.56+1342464.22+683.82</f>
        <v>1343123.48</v>
      </c>
      <c r="M18" s="7">
        <f>304.79+16288.29+3063.79</f>
        <v>19656.870000000003</v>
      </c>
      <c r="N18" s="7">
        <v>5283.22</v>
      </c>
      <c r="O18" s="7">
        <v>3411.14</v>
      </c>
      <c r="P18" s="7">
        <v>34953.79</v>
      </c>
      <c r="Q18" s="7">
        <f t="shared" si="0"/>
        <v>4766.9799999999996</v>
      </c>
      <c r="R18" s="7">
        <v>0</v>
      </c>
      <c r="S18" s="7">
        <v>0</v>
      </c>
      <c r="T18" s="7">
        <f>3506.68+1919.56-659.26</f>
        <v>4766.9799999999996</v>
      </c>
      <c r="U18" s="9">
        <v>0</v>
      </c>
      <c r="Z18" s="1"/>
    </row>
    <row r="19" spans="1:26" ht="16.5" customHeight="1" x14ac:dyDescent="0.25">
      <c r="A19" s="5" t="s">
        <v>39</v>
      </c>
      <c r="B19" s="62" t="s">
        <v>40</v>
      </c>
      <c r="C19" s="73">
        <f>D19*12*4390.8</f>
        <v>179144.63999999998</v>
      </c>
      <c r="D19" s="74">
        <v>3.4</v>
      </c>
      <c r="E19" s="75">
        <f>F19*12*4390.8</f>
        <v>179144.63999999998</v>
      </c>
      <c r="F19" s="76">
        <v>3.4</v>
      </c>
      <c r="G19" s="73">
        <f>C19-E19</f>
        <v>0</v>
      </c>
      <c r="H19" s="76">
        <f>D19-F19</f>
        <v>0</v>
      </c>
      <c r="I19" s="201"/>
      <c r="J19" s="66"/>
      <c r="K19" s="67"/>
      <c r="L19" s="7"/>
      <c r="M19" s="78"/>
      <c r="N19" s="78"/>
      <c r="O19" s="78"/>
      <c r="P19" s="78"/>
      <c r="Q19" s="7"/>
      <c r="R19" s="7"/>
      <c r="S19" s="8"/>
      <c r="T19" s="7"/>
      <c r="U19" s="9"/>
      <c r="Z19" s="1"/>
    </row>
    <row r="20" spans="1:26" ht="16.5" customHeight="1" x14ac:dyDescent="0.25">
      <c r="A20" s="5" t="s">
        <v>141</v>
      </c>
      <c r="B20" s="62" t="s">
        <v>42</v>
      </c>
      <c r="C20" s="79"/>
      <c r="D20" s="77"/>
      <c r="E20" s="80"/>
      <c r="F20" s="81"/>
      <c r="G20" s="79"/>
      <c r="H20" s="81"/>
      <c r="I20" s="200"/>
      <c r="J20" s="66"/>
      <c r="K20" s="67"/>
      <c r="L20" s="7"/>
      <c r="M20" s="78"/>
      <c r="N20" s="78"/>
      <c r="O20" s="78"/>
      <c r="P20" s="78"/>
      <c r="Q20" s="7"/>
      <c r="R20" s="7"/>
      <c r="S20" s="8"/>
      <c r="T20" s="8"/>
      <c r="U20" s="9"/>
      <c r="Z20" s="1"/>
    </row>
    <row r="21" spans="1:26" ht="16.5" customHeight="1" x14ac:dyDescent="0.25">
      <c r="A21" s="5" t="s">
        <v>142</v>
      </c>
      <c r="B21" s="62" t="s">
        <v>43</v>
      </c>
      <c r="C21" s="79"/>
      <c r="D21" s="77"/>
      <c r="E21" s="80"/>
      <c r="F21" s="81"/>
      <c r="G21" s="79"/>
      <c r="H21" s="81"/>
      <c r="I21" s="200"/>
      <c r="J21" s="66"/>
      <c r="K21" s="67"/>
      <c r="L21" s="78"/>
      <c r="M21" s="78"/>
      <c r="N21" s="78"/>
      <c r="O21" s="78"/>
      <c r="P21" s="78"/>
      <c r="Q21" s="7"/>
      <c r="R21" s="78"/>
      <c r="S21" s="82"/>
      <c r="T21" s="82"/>
      <c r="U21" s="83"/>
      <c r="Z21" s="84"/>
    </row>
    <row r="22" spans="1:26" ht="16.5" customHeight="1" x14ac:dyDescent="0.25">
      <c r="A22" s="5" t="s">
        <v>143</v>
      </c>
      <c r="B22" s="62" t="s">
        <v>44</v>
      </c>
      <c r="C22" s="79"/>
      <c r="D22" s="77"/>
      <c r="E22" s="80"/>
      <c r="F22" s="81"/>
      <c r="G22" s="79"/>
      <c r="H22" s="81"/>
      <c r="I22" s="200"/>
      <c r="J22" s="66">
        <v>4</v>
      </c>
      <c r="K22" s="67" t="s">
        <v>171</v>
      </c>
      <c r="L22" s="7">
        <f>L16+L17-L18</f>
        <v>175638.92200000002</v>
      </c>
      <c r="M22" s="7">
        <f t="shared" ref="M22:P22" si="1">M16+M17-M18</f>
        <v>1435.2699999999932</v>
      </c>
      <c r="N22" s="7">
        <f t="shared" si="1"/>
        <v>474.36000000000058</v>
      </c>
      <c r="O22" s="7">
        <f t="shared" si="1"/>
        <v>188.76000000000022</v>
      </c>
      <c r="P22" s="7">
        <f t="shared" si="1"/>
        <v>4420.5659999999989</v>
      </c>
      <c r="Q22" s="7">
        <f t="shared" si="0"/>
        <v>4146.1619999999966</v>
      </c>
      <c r="R22" s="7">
        <f>R16+R17-R18</f>
        <v>0</v>
      </c>
      <c r="S22" s="7">
        <f>S16+S17-S18</f>
        <v>0</v>
      </c>
      <c r="T22" s="7">
        <f>T16+T17-T18</f>
        <v>4201.9819999999963</v>
      </c>
      <c r="U22" s="9">
        <f>U16+U17-U18</f>
        <v>-55.82</v>
      </c>
      <c r="Z22" s="1"/>
    </row>
    <row r="23" spans="1:26" ht="16.5" customHeight="1" x14ac:dyDescent="0.25">
      <c r="A23" s="6" t="s">
        <v>45</v>
      </c>
      <c r="B23" s="62" t="s">
        <v>138</v>
      </c>
      <c r="C23" s="79"/>
      <c r="D23" s="77"/>
      <c r="E23" s="80"/>
      <c r="F23" s="81"/>
      <c r="G23" s="79"/>
      <c r="H23" s="81"/>
      <c r="I23" s="200"/>
      <c r="J23" s="66"/>
      <c r="K23" s="67" t="s">
        <v>6</v>
      </c>
      <c r="L23" s="78" t="s">
        <v>6</v>
      </c>
      <c r="M23" s="78"/>
      <c r="N23" s="78"/>
      <c r="O23" s="78"/>
      <c r="P23" s="78"/>
      <c r="Q23" s="7"/>
      <c r="R23" s="7"/>
      <c r="S23" s="8"/>
      <c r="T23" s="8"/>
      <c r="U23" s="9" t="s">
        <v>6</v>
      </c>
      <c r="Z23" s="1"/>
    </row>
    <row r="24" spans="1:26" ht="16.5" customHeight="1" x14ac:dyDescent="0.25">
      <c r="A24" s="6" t="s">
        <v>46</v>
      </c>
      <c r="B24" s="62" t="s">
        <v>47</v>
      </c>
      <c r="C24" s="79"/>
      <c r="D24" s="77"/>
      <c r="E24" s="80"/>
      <c r="F24" s="81"/>
      <c r="G24" s="79"/>
      <c r="H24" s="81"/>
      <c r="I24" s="200"/>
      <c r="J24" s="66">
        <v>5</v>
      </c>
      <c r="K24" s="67" t="s">
        <v>53</v>
      </c>
      <c r="L24" s="7">
        <v>1492859.8759999999</v>
      </c>
      <c r="M24" s="7"/>
      <c r="N24" s="7"/>
      <c r="O24" s="7"/>
      <c r="P24" s="7"/>
      <c r="Q24" s="7"/>
      <c r="R24" s="7"/>
      <c r="S24" s="8"/>
      <c r="T24" s="8"/>
      <c r="U24" s="9" t="s">
        <v>6</v>
      </c>
    </row>
    <row r="25" spans="1:26" ht="15.75" customHeight="1" x14ac:dyDescent="0.25">
      <c r="A25" s="6" t="s">
        <v>48</v>
      </c>
      <c r="B25" s="62" t="s">
        <v>49</v>
      </c>
      <c r="C25" s="79"/>
      <c r="D25" s="77"/>
      <c r="E25" s="80"/>
      <c r="F25" s="81"/>
      <c r="G25" s="79"/>
      <c r="H25" s="81"/>
      <c r="I25" s="200"/>
      <c r="J25" s="66">
        <v>6</v>
      </c>
      <c r="K25" s="67" t="s">
        <v>54</v>
      </c>
      <c r="L25" s="7">
        <f>L17-L24</f>
        <v>-139264.05199999991</v>
      </c>
      <c r="M25" s="7"/>
      <c r="N25" s="7"/>
      <c r="O25" s="7"/>
      <c r="P25" s="7"/>
      <c r="Q25" s="7"/>
      <c r="R25" s="7"/>
      <c r="S25" s="8"/>
      <c r="T25" s="8"/>
      <c r="U25" s="9" t="s">
        <v>6</v>
      </c>
    </row>
    <row r="26" spans="1:26" ht="15.75" customHeight="1" x14ac:dyDescent="0.25">
      <c r="A26" s="6" t="s">
        <v>50</v>
      </c>
      <c r="B26" s="62" t="s">
        <v>51</v>
      </c>
      <c r="C26" s="79"/>
      <c r="D26" s="77"/>
      <c r="E26" s="80"/>
      <c r="F26" s="81"/>
      <c r="G26" s="79"/>
      <c r="H26" s="81"/>
      <c r="I26" s="200"/>
      <c r="J26" s="66"/>
      <c r="K26" s="67" t="s">
        <v>55</v>
      </c>
      <c r="L26" s="7"/>
      <c r="M26" s="7"/>
      <c r="N26" s="7"/>
      <c r="O26" s="7"/>
      <c r="P26" s="7"/>
      <c r="Q26" s="7"/>
      <c r="R26" s="7"/>
      <c r="S26" s="8"/>
      <c r="T26" s="8"/>
      <c r="U26" s="9" t="s">
        <v>6</v>
      </c>
    </row>
    <row r="27" spans="1:26" ht="15.75" x14ac:dyDescent="0.25">
      <c r="A27" s="6" t="s">
        <v>52</v>
      </c>
      <c r="B27" s="62"/>
      <c r="C27" s="79"/>
      <c r="D27" s="77"/>
      <c r="E27" s="80"/>
      <c r="F27" s="81"/>
      <c r="G27" s="79"/>
      <c r="H27" s="81"/>
      <c r="I27" s="200"/>
      <c r="J27" s="66"/>
      <c r="K27" s="67" t="s">
        <v>56</v>
      </c>
      <c r="L27" s="7"/>
      <c r="M27" s="7"/>
      <c r="N27" s="7"/>
      <c r="O27" s="7"/>
      <c r="P27" s="7"/>
      <c r="Q27" s="7"/>
      <c r="R27" s="7"/>
      <c r="S27" s="8"/>
      <c r="T27" s="8"/>
      <c r="U27" s="9" t="s">
        <v>6</v>
      </c>
    </row>
    <row r="28" spans="1:26" ht="15.75" x14ac:dyDescent="0.25">
      <c r="A28" s="6"/>
      <c r="B28" s="62"/>
      <c r="C28" s="79"/>
      <c r="D28" s="77"/>
      <c r="E28" s="80"/>
      <c r="F28" s="81"/>
      <c r="G28" s="79"/>
      <c r="H28" s="81"/>
      <c r="I28" s="200"/>
      <c r="J28" s="66" t="s">
        <v>6</v>
      </c>
      <c r="K28" s="67" t="s">
        <v>6</v>
      </c>
      <c r="L28" s="78"/>
      <c r="M28" s="78"/>
      <c r="N28" s="78"/>
      <c r="O28" s="78"/>
      <c r="P28" s="78"/>
      <c r="Q28" s="7"/>
      <c r="R28" s="7"/>
      <c r="S28" s="8"/>
      <c r="T28" s="8"/>
      <c r="U28" s="83" t="s">
        <v>6</v>
      </c>
    </row>
    <row r="29" spans="1:26" ht="15.75" x14ac:dyDescent="0.25">
      <c r="A29" s="6"/>
      <c r="B29" s="62"/>
      <c r="C29" s="79"/>
      <c r="D29" s="77"/>
      <c r="E29" s="80"/>
      <c r="F29" s="81"/>
      <c r="G29" s="79"/>
      <c r="H29" s="81"/>
      <c r="I29" s="200"/>
      <c r="J29" s="85"/>
      <c r="K29" s="86"/>
      <c r="L29" s="7"/>
      <c r="M29" s="7"/>
      <c r="N29" s="7"/>
      <c r="O29" s="7"/>
      <c r="P29" s="7"/>
      <c r="Q29" s="7"/>
      <c r="R29" s="7"/>
      <c r="S29" s="8"/>
      <c r="T29" s="8"/>
      <c r="U29" s="83"/>
    </row>
    <row r="30" spans="1:26" ht="15.75" x14ac:dyDescent="0.25">
      <c r="A30" s="6"/>
      <c r="B30" s="62"/>
      <c r="C30" s="79"/>
      <c r="D30" s="77"/>
      <c r="E30" s="80"/>
      <c r="F30" s="81"/>
      <c r="G30" s="79"/>
      <c r="H30" s="81"/>
      <c r="I30" s="200"/>
      <c r="J30" s="66">
        <v>7</v>
      </c>
      <c r="K30" s="67" t="s">
        <v>57</v>
      </c>
      <c r="L30" s="7">
        <f>L18-L24</f>
        <v>-149736.39599999995</v>
      </c>
      <c r="M30" s="7"/>
      <c r="N30" s="7"/>
      <c r="O30" s="7"/>
      <c r="P30" s="7"/>
      <c r="Q30" s="7"/>
      <c r="R30" s="7"/>
      <c r="S30" s="8"/>
      <c r="T30" s="8"/>
      <c r="U30" s="83"/>
    </row>
    <row r="31" spans="1:26" ht="15.75" x14ac:dyDescent="0.25">
      <c r="A31" s="6"/>
      <c r="B31" s="62"/>
      <c r="C31" s="79"/>
      <c r="D31" s="77"/>
      <c r="E31" s="80"/>
      <c r="F31" s="81"/>
      <c r="G31" s="79"/>
      <c r="H31" s="81"/>
      <c r="I31" s="200"/>
      <c r="J31" s="66"/>
      <c r="K31" s="67" t="s">
        <v>58</v>
      </c>
      <c r="L31" s="78"/>
      <c r="M31" s="78"/>
      <c r="N31" s="78"/>
      <c r="O31" s="78"/>
      <c r="P31" s="78"/>
      <c r="Q31" s="78"/>
      <c r="R31" s="78"/>
      <c r="S31" s="82"/>
      <c r="T31" s="82"/>
      <c r="U31" s="83"/>
    </row>
    <row r="32" spans="1:26" ht="15.75" x14ac:dyDescent="0.25">
      <c r="A32" s="6"/>
      <c r="B32" s="62"/>
      <c r="C32" s="79"/>
      <c r="D32" s="77"/>
      <c r="E32" s="80"/>
      <c r="F32" s="81"/>
      <c r="G32" s="79"/>
      <c r="H32" s="81"/>
      <c r="I32" s="200"/>
      <c r="J32" s="66"/>
      <c r="K32" s="87"/>
      <c r="L32" s="7"/>
      <c r="M32" s="7"/>
      <c r="N32" s="7"/>
      <c r="O32" s="7"/>
      <c r="P32" s="7"/>
      <c r="Q32" s="78"/>
      <c r="R32" s="78"/>
      <c r="S32" s="82"/>
      <c r="T32" s="82"/>
      <c r="U32" s="83"/>
    </row>
    <row r="33" spans="1:22" ht="15.75" x14ac:dyDescent="0.25">
      <c r="A33" s="6"/>
      <c r="B33" s="62" t="s">
        <v>6</v>
      </c>
      <c r="C33" s="79"/>
      <c r="D33" s="77"/>
      <c r="E33" s="80"/>
      <c r="F33" s="81"/>
      <c r="G33" s="79"/>
      <c r="H33" s="81"/>
      <c r="I33" s="200"/>
      <c r="J33" s="88" t="s">
        <v>59</v>
      </c>
      <c r="K33" s="56" t="s">
        <v>140</v>
      </c>
      <c r="L33" s="57">
        <f>L14+L30</f>
        <v>-124920.397</v>
      </c>
      <c r="M33" s="57"/>
      <c r="N33" s="57"/>
      <c r="O33" s="57"/>
      <c r="P33" s="57"/>
      <c r="Q33" s="7"/>
      <c r="R33" s="7"/>
      <c r="S33" s="8"/>
      <c r="T33" s="8"/>
      <c r="U33" s="9"/>
    </row>
    <row r="34" spans="1:22" ht="15.75" x14ac:dyDescent="0.25">
      <c r="A34" s="2" t="s">
        <v>144</v>
      </c>
      <c r="B34" s="89" t="s">
        <v>40</v>
      </c>
      <c r="C34" s="73">
        <f>D34*12*4390.8</f>
        <v>210231.50400000002</v>
      </c>
      <c r="D34" s="90">
        <v>3.99</v>
      </c>
      <c r="E34" s="75">
        <f>F34*12*4390.8</f>
        <v>210231.50400000002</v>
      </c>
      <c r="F34" s="91">
        <v>3.99</v>
      </c>
      <c r="G34" s="73">
        <f>C34-E34</f>
        <v>0</v>
      </c>
      <c r="H34" s="91">
        <f>D34-F34</f>
        <v>0</v>
      </c>
      <c r="I34" s="200"/>
      <c r="J34" s="66"/>
      <c r="K34" s="56" t="s">
        <v>6</v>
      </c>
      <c r="L34" s="78"/>
      <c r="M34" s="78"/>
      <c r="N34" s="78"/>
      <c r="O34" s="78"/>
      <c r="P34" s="78"/>
      <c r="Q34" s="7"/>
      <c r="R34" s="7"/>
      <c r="S34" s="8"/>
      <c r="T34" s="8"/>
      <c r="U34" s="9"/>
    </row>
    <row r="35" spans="1:22" ht="15.75" x14ac:dyDescent="0.25">
      <c r="A35" s="3" t="s">
        <v>145</v>
      </c>
      <c r="B35" s="92" t="s">
        <v>42</v>
      </c>
      <c r="C35" s="79"/>
      <c r="D35" s="77"/>
      <c r="E35" s="80"/>
      <c r="F35" s="81"/>
      <c r="G35" s="79"/>
      <c r="H35" s="81"/>
      <c r="I35" s="200"/>
      <c r="J35" s="66"/>
      <c r="K35" s="93" t="s">
        <v>139</v>
      </c>
      <c r="L35" s="10">
        <f>224090.6+247950</f>
        <v>472040.6</v>
      </c>
      <c r="M35" s="78"/>
      <c r="N35" s="78"/>
      <c r="O35" s="78"/>
      <c r="P35" s="78"/>
      <c r="Q35" s="7"/>
      <c r="R35" s="7"/>
      <c r="S35" s="8"/>
      <c r="T35" s="8"/>
      <c r="U35" s="9"/>
    </row>
    <row r="36" spans="1:22" ht="15.75" x14ac:dyDescent="0.25">
      <c r="A36" s="4" t="s">
        <v>148</v>
      </c>
      <c r="B36" s="92" t="s">
        <v>43</v>
      </c>
      <c r="C36" s="79"/>
      <c r="D36" s="77"/>
      <c r="E36" s="80"/>
      <c r="F36" s="81"/>
      <c r="G36" s="79"/>
      <c r="H36" s="81"/>
      <c r="I36" s="200"/>
      <c r="J36" s="94"/>
      <c r="K36" s="95" t="s">
        <v>172</v>
      </c>
      <c r="L36" s="96"/>
      <c r="M36" s="67"/>
      <c r="N36" s="78"/>
      <c r="O36" s="78"/>
      <c r="P36" s="78"/>
      <c r="Q36" s="7"/>
      <c r="R36" s="7"/>
      <c r="S36" s="8"/>
      <c r="T36" s="8"/>
      <c r="U36" s="9"/>
      <c r="V36" s="1"/>
    </row>
    <row r="37" spans="1:22" ht="15.75" x14ac:dyDescent="0.25">
      <c r="A37" s="3" t="s">
        <v>146</v>
      </c>
      <c r="B37" s="92" t="s">
        <v>60</v>
      </c>
      <c r="C37" s="79"/>
      <c r="D37" s="77"/>
      <c r="E37" s="80"/>
      <c r="F37" s="81"/>
      <c r="G37" s="79"/>
      <c r="H37" s="81"/>
      <c r="I37" s="200"/>
      <c r="J37" s="97"/>
      <c r="K37" s="98" t="s">
        <v>176</v>
      </c>
      <c r="L37" s="99">
        <v>37365.9</v>
      </c>
      <c r="M37" s="100"/>
      <c r="N37" s="101"/>
      <c r="O37" s="101"/>
      <c r="P37" s="101"/>
      <c r="Q37" s="102"/>
      <c r="R37" s="102"/>
      <c r="S37" s="103"/>
      <c r="T37" s="103"/>
      <c r="U37" s="104"/>
    </row>
    <row r="38" spans="1:22" ht="15.75" x14ac:dyDescent="0.25">
      <c r="A38" s="3" t="s">
        <v>147</v>
      </c>
      <c r="B38" s="92" t="s">
        <v>61</v>
      </c>
      <c r="C38" s="79"/>
      <c r="D38" s="77"/>
      <c r="E38" s="80"/>
      <c r="F38" s="81"/>
      <c r="G38" s="79"/>
      <c r="H38" s="81"/>
      <c r="I38" s="200"/>
      <c r="J38" s="66"/>
      <c r="K38" s="105" t="s">
        <v>173</v>
      </c>
      <c r="L38" s="106"/>
      <c r="M38" s="67"/>
      <c r="N38" s="78"/>
      <c r="O38" s="78"/>
      <c r="P38" s="78"/>
      <c r="Q38" s="7"/>
      <c r="R38" s="7"/>
      <c r="S38" s="8"/>
      <c r="T38" s="8"/>
      <c r="U38" s="9"/>
    </row>
    <row r="39" spans="1:22" ht="15.75" x14ac:dyDescent="0.25">
      <c r="A39" s="6" t="s">
        <v>45</v>
      </c>
      <c r="B39" s="92" t="s">
        <v>62</v>
      </c>
      <c r="C39" s="79"/>
      <c r="D39" s="77"/>
      <c r="E39" s="80"/>
      <c r="F39" s="81"/>
      <c r="G39" s="79"/>
      <c r="H39" s="81"/>
      <c r="I39" s="200"/>
      <c r="J39" s="66"/>
      <c r="K39" s="107" t="s">
        <v>178</v>
      </c>
      <c r="L39" s="108">
        <v>270973.34999999998</v>
      </c>
      <c r="M39" s="67"/>
      <c r="N39" s="78"/>
      <c r="O39" s="78"/>
      <c r="P39" s="78"/>
      <c r="Q39" s="7"/>
      <c r="R39" s="7"/>
      <c r="S39" s="8"/>
      <c r="T39" s="8"/>
      <c r="U39" s="9"/>
    </row>
    <row r="40" spans="1:22" ht="15.75" x14ac:dyDescent="0.25">
      <c r="A40" s="6" t="s">
        <v>46</v>
      </c>
      <c r="B40" s="92" t="s">
        <v>63</v>
      </c>
      <c r="C40" s="79"/>
      <c r="D40" s="77"/>
      <c r="E40" s="80"/>
      <c r="F40" s="81"/>
      <c r="G40" s="79"/>
      <c r="H40" s="81"/>
      <c r="I40" s="200"/>
      <c r="J40" s="66"/>
      <c r="K40" s="95" t="s">
        <v>174</v>
      </c>
      <c r="L40" s="109"/>
      <c r="M40" s="78"/>
      <c r="N40" s="78"/>
      <c r="O40" s="78"/>
      <c r="P40" s="78"/>
      <c r="Q40" s="7"/>
      <c r="R40" s="7"/>
      <c r="S40" s="8"/>
      <c r="T40" s="8"/>
      <c r="U40" s="9"/>
    </row>
    <row r="41" spans="1:22" ht="15.75" x14ac:dyDescent="0.25">
      <c r="A41" s="6" t="s">
        <v>48</v>
      </c>
      <c r="B41" s="92" t="s">
        <v>64</v>
      </c>
      <c r="C41" s="79"/>
      <c r="D41" s="77"/>
      <c r="E41" s="80"/>
      <c r="F41" s="81"/>
      <c r="G41" s="79"/>
      <c r="H41" s="81"/>
      <c r="I41" s="200"/>
      <c r="J41" s="66"/>
      <c r="K41" s="98" t="s">
        <v>175</v>
      </c>
      <c r="L41" s="108">
        <v>13560</v>
      </c>
      <c r="M41" s="78"/>
      <c r="N41" s="78"/>
      <c r="O41" s="78"/>
      <c r="P41" s="78"/>
      <c r="Q41" s="7"/>
      <c r="R41" s="7"/>
      <c r="S41" s="8"/>
      <c r="T41" s="8"/>
      <c r="U41" s="9"/>
    </row>
    <row r="42" spans="1:22" ht="15.75" x14ac:dyDescent="0.25">
      <c r="A42" s="6" t="s">
        <v>50</v>
      </c>
      <c r="B42" s="92" t="s">
        <v>65</v>
      </c>
      <c r="C42" s="79"/>
      <c r="D42" s="77"/>
      <c r="E42" s="80"/>
      <c r="F42" s="81"/>
      <c r="G42" s="79"/>
      <c r="H42" s="81"/>
      <c r="I42" s="200"/>
      <c r="J42" s="66"/>
      <c r="K42" s="110" t="s">
        <v>112</v>
      </c>
      <c r="L42" s="111">
        <f>L35-L37-L39-L41</f>
        <v>150141.34999999998</v>
      </c>
      <c r="M42" s="78"/>
      <c r="N42" s="78"/>
      <c r="O42" s="78"/>
      <c r="P42" s="78"/>
      <c r="Q42" s="7"/>
      <c r="R42" s="7"/>
      <c r="S42" s="8"/>
      <c r="T42" s="8"/>
      <c r="U42" s="9"/>
    </row>
    <row r="43" spans="1:22" ht="15.75" x14ac:dyDescent="0.25">
      <c r="A43" s="6" t="s">
        <v>52</v>
      </c>
      <c r="B43" s="92" t="s">
        <v>67</v>
      </c>
      <c r="C43" s="79"/>
      <c r="D43" s="77"/>
      <c r="E43" s="80"/>
      <c r="F43" s="81"/>
      <c r="G43" s="79"/>
      <c r="H43" s="81"/>
      <c r="I43" s="200"/>
      <c r="J43" s="66"/>
      <c r="K43" s="56" t="s">
        <v>66</v>
      </c>
      <c r="L43" s="78"/>
      <c r="M43" s="78"/>
      <c r="N43" s="78"/>
      <c r="O43" s="78"/>
      <c r="P43" s="78"/>
      <c r="Q43" s="7"/>
      <c r="R43" s="7"/>
      <c r="S43" s="8"/>
      <c r="T43" s="8"/>
      <c r="U43" s="9"/>
    </row>
    <row r="44" spans="1:22" ht="16.5" thickBot="1" x14ac:dyDescent="0.3">
      <c r="A44" s="6"/>
      <c r="B44" s="92" t="s">
        <v>68</v>
      </c>
      <c r="C44" s="79"/>
      <c r="D44" s="77"/>
      <c r="E44" s="80"/>
      <c r="F44" s="81"/>
      <c r="G44" s="79"/>
      <c r="H44" s="81"/>
      <c r="I44" s="200"/>
      <c r="J44" s="112"/>
      <c r="K44" s="113" t="s">
        <v>133</v>
      </c>
      <c r="L44" s="113"/>
      <c r="M44" s="113"/>
      <c r="N44" s="113"/>
      <c r="O44" s="113"/>
      <c r="P44" s="113"/>
      <c r="Q44" s="114"/>
      <c r="R44" s="114"/>
      <c r="S44" s="115"/>
      <c r="T44" s="115"/>
      <c r="U44" s="116"/>
    </row>
    <row r="45" spans="1:22" ht="15.75" x14ac:dyDescent="0.25">
      <c r="A45" s="6"/>
      <c r="B45" s="92" t="s">
        <v>69</v>
      </c>
      <c r="C45" s="79"/>
      <c r="D45" s="77"/>
      <c r="E45" s="80"/>
      <c r="F45" s="81"/>
      <c r="G45" s="79"/>
      <c r="H45" s="81"/>
      <c r="I45" s="200"/>
      <c r="K45" s="13"/>
      <c r="L45" s="13"/>
      <c r="M45" s="13"/>
      <c r="N45" s="13"/>
      <c r="O45" s="13"/>
      <c r="P45" s="13"/>
      <c r="Q45" s="117"/>
      <c r="R45" s="117"/>
      <c r="S45" s="117"/>
      <c r="T45" s="117"/>
      <c r="U45" s="13"/>
    </row>
    <row r="46" spans="1:22" ht="15.75" x14ac:dyDescent="0.25">
      <c r="A46" s="6"/>
      <c r="B46" s="92" t="s">
        <v>70</v>
      </c>
      <c r="C46" s="79"/>
      <c r="D46" s="77"/>
      <c r="E46" s="80"/>
      <c r="F46" s="81"/>
      <c r="G46" s="79"/>
      <c r="H46" s="81"/>
      <c r="I46" s="200"/>
      <c r="K46" s="13" t="s">
        <v>6</v>
      </c>
      <c r="L46" s="13"/>
      <c r="M46" s="13"/>
      <c r="N46" s="13"/>
      <c r="O46" s="13"/>
      <c r="P46" s="13"/>
      <c r="Q46" s="117"/>
      <c r="R46" s="117"/>
      <c r="S46" s="117"/>
      <c r="T46" s="117"/>
      <c r="U46" s="13"/>
    </row>
    <row r="47" spans="1:22" ht="15.75" x14ac:dyDescent="0.25">
      <c r="A47" s="6"/>
      <c r="B47" s="92" t="s">
        <v>71</v>
      </c>
      <c r="C47" s="79"/>
      <c r="D47" s="77"/>
      <c r="E47" s="80"/>
      <c r="F47" s="81"/>
      <c r="G47" s="79"/>
      <c r="H47" s="81"/>
      <c r="I47" s="200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2" ht="15.75" x14ac:dyDescent="0.25">
      <c r="A48" s="6"/>
      <c r="B48" s="62"/>
      <c r="C48" s="79"/>
      <c r="D48" s="77"/>
      <c r="E48" s="80"/>
      <c r="F48" s="81"/>
      <c r="G48" s="79"/>
      <c r="H48" s="81"/>
      <c r="I48" s="200"/>
      <c r="K48" s="13" t="s">
        <v>183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15.75" x14ac:dyDescent="0.25">
      <c r="A49" s="69"/>
      <c r="B49" s="70"/>
      <c r="C49" s="118"/>
      <c r="D49" s="119"/>
      <c r="E49" s="120"/>
      <c r="F49" s="121"/>
      <c r="G49" s="118"/>
      <c r="H49" s="121"/>
      <c r="I49" s="200"/>
      <c r="K49" s="16"/>
      <c r="L49" s="122"/>
      <c r="M49" s="122"/>
      <c r="N49" s="122"/>
      <c r="O49" s="122"/>
      <c r="P49" s="122"/>
      <c r="Q49" s="122"/>
      <c r="R49" s="122"/>
      <c r="S49" s="122"/>
      <c r="T49" s="117"/>
    </row>
    <row r="50" spans="1:21" x14ac:dyDescent="0.25">
      <c r="A50" s="123" t="s">
        <v>72</v>
      </c>
      <c r="B50" s="124" t="s">
        <v>73</v>
      </c>
      <c r="C50" s="73">
        <f>D50*12*4390.8</f>
        <v>66915.792000000001</v>
      </c>
      <c r="D50" s="90">
        <v>1.27</v>
      </c>
      <c r="E50" s="75">
        <f>F50*12*4390.8</f>
        <v>66915.792000000001</v>
      </c>
      <c r="F50" s="91">
        <v>1.27</v>
      </c>
      <c r="G50" s="73">
        <f>C50-E50</f>
        <v>0</v>
      </c>
      <c r="H50" s="91">
        <f>D50-F50</f>
        <v>0</v>
      </c>
      <c r="I50" s="201"/>
      <c r="K50" s="16"/>
      <c r="L50" s="125"/>
      <c r="M50" s="125"/>
      <c r="N50" s="125"/>
      <c r="O50" s="126"/>
      <c r="P50" s="125"/>
      <c r="Q50" s="122"/>
      <c r="R50" s="125"/>
      <c r="S50" s="125"/>
    </row>
    <row r="51" spans="1:21" ht="15.75" x14ac:dyDescent="0.25">
      <c r="A51" s="5" t="s">
        <v>74</v>
      </c>
      <c r="B51" s="62" t="s">
        <v>75</v>
      </c>
      <c r="C51" s="127"/>
      <c r="D51" s="74" t="s">
        <v>6</v>
      </c>
      <c r="E51" s="128"/>
      <c r="F51" s="76" t="s">
        <v>6</v>
      </c>
      <c r="G51" s="127"/>
      <c r="H51" s="76" t="s">
        <v>6</v>
      </c>
      <c r="I51" s="200"/>
      <c r="K51" s="13"/>
      <c r="L51" s="13"/>
      <c r="M51" s="13"/>
      <c r="N51" s="13"/>
      <c r="O51" s="13"/>
      <c r="P51" s="13"/>
      <c r="Q51" s="117"/>
      <c r="R51" s="117"/>
      <c r="S51" s="117"/>
      <c r="T51" s="117"/>
      <c r="U51" s="117"/>
    </row>
    <row r="52" spans="1:21" ht="15.75" x14ac:dyDescent="0.25">
      <c r="A52" s="5" t="s">
        <v>41</v>
      </c>
      <c r="B52" s="62" t="s">
        <v>76</v>
      </c>
      <c r="C52" s="127"/>
      <c r="D52" s="74"/>
      <c r="E52" s="128"/>
      <c r="F52" s="76"/>
      <c r="G52" s="127"/>
      <c r="H52" s="76"/>
      <c r="I52" s="200"/>
      <c r="K52" s="13"/>
      <c r="L52" s="117"/>
      <c r="M52" s="117"/>
      <c r="N52" s="117"/>
      <c r="O52" s="117"/>
      <c r="P52" s="117"/>
      <c r="Q52" s="117"/>
      <c r="R52" s="117"/>
      <c r="S52" s="117"/>
      <c r="T52" s="117"/>
      <c r="U52" s="117"/>
    </row>
    <row r="53" spans="1:21" x14ac:dyDescent="0.25">
      <c r="A53" s="69"/>
      <c r="B53" s="129"/>
      <c r="C53" s="130"/>
      <c r="D53" s="131"/>
      <c r="E53" s="132"/>
      <c r="F53" s="133"/>
      <c r="G53" s="130"/>
      <c r="H53" s="133"/>
      <c r="I53" s="200"/>
      <c r="K53" s="16"/>
      <c r="L53" s="125"/>
      <c r="M53" s="125"/>
      <c r="N53" s="125"/>
      <c r="O53" s="126"/>
      <c r="P53" s="125"/>
      <c r="Q53" s="122"/>
      <c r="R53" s="125"/>
      <c r="S53" s="125"/>
    </row>
    <row r="54" spans="1:21" x14ac:dyDescent="0.25">
      <c r="A54" s="5" t="s">
        <v>150</v>
      </c>
      <c r="B54" s="62" t="s">
        <v>152</v>
      </c>
      <c r="C54" s="73">
        <f>D54*12*4390.8</f>
        <v>211812.19199999998</v>
      </c>
      <c r="D54" s="74">
        <v>4.0199999999999996</v>
      </c>
      <c r="E54" s="75">
        <f>F54*12*4390.8</f>
        <v>211812.19199999998</v>
      </c>
      <c r="F54" s="76">
        <v>4.0199999999999996</v>
      </c>
      <c r="G54" s="73">
        <f>C54-E54</f>
        <v>0</v>
      </c>
      <c r="H54" s="91">
        <f>D54-F54</f>
        <v>0</v>
      </c>
      <c r="I54" s="201"/>
      <c r="K54" s="16"/>
      <c r="L54" s="125"/>
      <c r="M54" s="125"/>
      <c r="N54" s="125"/>
      <c r="O54" s="126"/>
      <c r="P54" s="125"/>
      <c r="Q54" s="122"/>
      <c r="R54" s="125"/>
      <c r="S54" s="125"/>
    </row>
    <row r="55" spans="1:21" x14ac:dyDescent="0.25">
      <c r="A55" s="5" t="s">
        <v>151</v>
      </c>
      <c r="B55" s="62" t="s">
        <v>77</v>
      </c>
      <c r="C55" s="127"/>
      <c r="D55" s="74"/>
      <c r="E55" s="128"/>
      <c r="F55" s="76"/>
      <c r="G55" s="127"/>
      <c r="H55" s="76"/>
      <c r="I55" s="201"/>
      <c r="K55" s="16"/>
      <c r="L55" s="122"/>
      <c r="M55" s="122"/>
      <c r="N55" s="122"/>
      <c r="O55" s="122"/>
      <c r="P55" s="122"/>
      <c r="Q55" s="122"/>
      <c r="R55" s="16"/>
      <c r="S55" s="16"/>
      <c r="T55" s="14"/>
    </row>
    <row r="56" spans="1:21" x14ac:dyDescent="0.25">
      <c r="A56" s="5" t="s">
        <v>149</v>
      </c>
      <c r="B56" s="62" t="s">
        <v>153</v>
      </c>
      <c r="C56" s="79"/>
      <c r="D56" s="77"/>
      <c r="E56" s="80"/>
      <c r="F56" s="81"/>
      <c r="G56" s="79"/>
      <c r="H56" s="81"/>
      <c r="I56" s="201"/>
      <c r="K56" s="125"/>
      <c r="L56" s="125"/>
      <c r="M56" s="125"/>
      <c r="N56" s="125"/>
      <c r="O56" s="125"/>
      <c r="P56" s="125"/>
      <c r="Q56" s="125"/>
      <c r="R56" s="125"/>
      <c r="S56" s="125"/>
    </row>
    <row r="57" spans="1:21" x14ac:dyDescent="0.25">
      <c r="A57" s="6" t="s">
        <v>45</v>
      </c>
      <c r="B57" s="62" t="s">
        <v>154</v>
      </c>
      <c r="C57" s="79"/>
      <c r="D57" s="77"/>
      <c r="E57" s="80"/>
      <c r="F57" s="81"/>
      <c r="G57" s="79"/>
      <c r="H57" s="81"/>
      <c r="I57" s="201"/>
      <c r="K57" s="16"/>
      <c r="L57" s="16"/>
      <c r="M57" s="16"/>
      <c r="N57" s="16"/>
      <c r="O57" s="16"/>
      <c r="P57" s="16"/>
      <c r="Q57" s="122"/>
    </row>
    <row r="58" spans="1:21" x14ac:dyDescent="0.25">
      <c r="A58" s="6" t="s">
        <v>46</v>
      </c>
      <c r="B58" s="62" t="s">
        <v>78</v>
      </c>
      <c r="C58" s="79"/>
      <c r="D58" s="77"/>
      <c r="E58" s="80"/>
      <c r="F58" s="81"/>
      <c r="G58" s="79"/>
      <c r="H58" s="81"/>
      <c r="I58" s="201"/>
      <c r="K58" s="125"/>
      <c r="L58" s="125"/>
      <c r="M58" s="126"/>
      <c r="N58" s="125"/>
      <c r="O58" s="125"/>
      <c r="P58" s="125"/>
      <c r="Q58" s="122"/>
    </row>
    <row r="59" spans="1:21" x14ac:dyDescent="0.25">
      <c r="A59" s="6" t="s">
        <v>48</v>
      </c>
      <c r="B59" s="62" t="s">
        <v>79</v>
      </c>
      <c r="C59" s="79"/>
      <c r="D59" s="77"/>
      <c r="E59" s="80"/>
      <c r="F59" s="81"/>
      <c r="G59" s="79"/>
      <c r="H59" s="81"/>
      <c r="I59" s="201"/>
      <c r="K59" s="134"/>
      <c r="L59" s="125"/>
      <c r="M59" s="125"/>
      <c r="N59" s="135"/>
      <c r="O59" s="125"/>
      <c r="P59" s="125"/>
      <c r="Q59" s="122"/>
    </row>
    <row r="60" spans="1:21" x14ac:dyDescent="0.25">
      <c r="A60" s="6" t="s">
        <v>50</v>
      </c>
      <c r="B60" s="62" t="s">
        <v>80</v>
      </c>
      <c r="C60" s="79"/>
      <c r="D60" s="77"/>
      <c r="E60" s="80"/>
      <c r="F60" s="81"/>
      <c r="G60" s="79"/>
      <c r="H60" s="81"/>
      <c r="I60" s="201"/>
      <c r="K60" s="134"/>
      <c r="L60" s="125"/>
      <c r="M60" s="125"/>
      <c r="N60" s="135"/>
      <c r="O60" s="125"/>
      <c r="P60" s="125"/>
      <c r="Q60" s="122"/>
    </row>
    <row r="61" spans="1:21" x14ac:dyDescent="0.25">
      <c r="A61" s="6" t="s">
        <v>52</v>
      </c>
      <c r="B61" s="62" t="s">
        <v>81</v>
      </c>
      <c r="C61" s="79"/>
      <c r="D61" s="77"/>
      <c r="E61" s="80"/>
      <c r="F61" s="81"/>
      <c r="G61" s="79"/>
      <c r="H61" s="81"/>
      <c r="I61" s="201"/>
      <c r="K61" s="134"/>
      <c r="L61" s="126"/>
      <c r="M61" s="126"/>
      <c r="N61" s="135"/>
      <c r="O61" s="125"/>
      <c r="P61" s="125"/>
      <c r="Q61" s="122"/>
    </row>
    <row r="62" spans="1:21" ht="15.75" x14ac:dyDescent="0.25">
      <c r="A62" s="6"/>
      <c r="B62" s="62" t="s">
        <v>82</v>
      </c>
      <c r="C62" s="79"/>
      <c r="D62" s="77"/>
      <c r="E62" s="80"/>
      <c r="F62" s="81"/>
      <c r="G62" s="79"/>
      <c r="H62" s="81"/>
      <c r="I62" s="201"/>
      <c r="K62" s="134"/>
      <c r="L62" s="125"/>
      <c r="M62" s="125"/>
      <c r="N62" s="125"/>
      <c r="O62" s="136"/>
      <c r="P62" s="125"/>
      <c r="Q62" s="122"/>
    </row>
    <row r="63" spans="1:21" x14ac:dyDescent="0.25">
      <c r="A63" s="6"/>
      <c r="B63" s="62" t="s">
        <v>155</v>
      </c>
      <c r="C63" s="79"/>
      <c r="D63" s="77"/>
      <c r="E63" s="80"/>
      <c r="F63" s="81"/>
      <c r="G63" s="79"/>
      <c r="H63" s="81"/>
      <c r="I63" s="201"/>
      <c r="K63" s="125"/>
      <c r="L63" s="125"/>
      <c r="M63" s="125"/>
      <c r="N63" s="125"/>
      <c r="O63" s="125"/>
      <c r="P63" s="125"/>
      <c r="Q63" s="125"/>
    </row>
    <row r="64" spans="1:21" x14ac:dyDescent="0.25">
      <c r="A64" s="6"/>
      <c r="B64" s="62" t="s">
        <v>113</v>
      </c>
      <c r="C64" s="79"/>
      <c r="D64" s="77"/>
      <c r="E64" s="80"/>
      <c r="F64" s="81"/>
      <c r="G64" s="79"/>
      <c r="H64" s="81"/>
      <c r="I64" s="200"/>
      <c r="K64" s="125"/>
      <c r="L64" s="125"/>
      <c r="M64" s="125"/>
      <c r="N64" s="125"/>
      <c r="O64" s="126"/>
      <c r="P64" s="125"/>
      <c r="Q64" s="126"/>
    </row>
    <row r="65" spans="1:17" x14ac:dyDescent="0.25">
      <c r="A65" s="123" t="s">
        <v>156</v>
      </c>
      <c r="B65" s="124" t="s">
        <v>83</v>
      </c>
      <c r="C65" s="73">
        <f>D65*12*4390.8</f>
        <v>470518.12800000003</v>
      </c>
      <c r="D65" s="90">
        <v>8.93</v>
      </c>
      <c r="E65" s="75">
        <f>F65*12*4390.8</f>
        <v>470518.12800000003</v>
      </c>
      <c r="F65" s="91">
        <v>8.93</v>
      </c>
      <c r="G65" s="73">
        <f>C65-E65</f>
        <v>0</v>
      </c>
      <c r="H65" s="91">
        <f>D65-F65</f>
        <v>0</v>
      </c>
      <c r="I65" s="200"/>
      <c r="K65" s="125"/>
      <c r="L65" s="125"/>
      <c r="M65" s="125"/>
      <c r="N65" s="125"/>
      <c r="O65" s="125"/>
      <c r="P65" s="125"/>
      <c r="Q65" s="125"/>
    </row>
    <row r="66" spans="1:17" x14ac:dyDescent="0.25">
      <c r="A66" s="5" t="s">
        <v>157</v>
      </c>
      <c r="B66" s="62" t="s">
        <v>84</v>
      </c>
      <c r="C66" s="127"/>
      <c r="D66" s="74"/>
      <c r="E66" s="128"/>
      <c r="F66" s="76"/>
      <c r="G66" s="127"/>
      <c r="H66" s="76"/>
      <c r="I66" s="200"/>
      <c r="K66" s="125"/>
      <c r="L66" s="126"/>
      <c r="M66" s="126"/>
      <c r="N66" s="126"/>
      <c r="O66" s="126"/>
      <c r="P66" s="126"/>
      <c r="Q66" s="126"/>
    </row>
    <row r="67" spans="1:17" x14ac:dyDescent="0.25">
      <c r="A67" s="5" t="s">
        <v>164</v>
      </c>
      <c r="B67" s="62" t="s">
        <v>85</v>
      </c>
      <c r="C67" s="127"/>
      <c r="D67" s="74"/>
      <c r="E67" s="128"/>
      <c r="F67" s="76"/>
      <c r="G67" s="127"/>
      <c r="H67" s="76"/>
      <c r="I67" s="200"/>
      <c r="K67" s="125"/>
      <c r="L67" s="125"/>
      <c r="M67" s="125"/>
      <c r="N67" s="125"/>
      <c r="O67" s="125"/>
      <c r="P67" s="125"/>
      <c r="Q67" s="125"/>
    </row>
    <row r="68" spans="1:17" x14ac:dyDescent="0.25">
      <c r="A68" s="6"/>
      <c r="B68" s="62"/>
      <c r="C68" s="79"/>
      <c r="D68" s="77"/>
      <c r="E68" s="80"/>
      <c r="F68" s="81"/>
      <c r="G68" s="79"/>
      <c r="H68" s="81"/>
      <c r="I68" s="200"/>
    </row>
    <row r="69" spans="1:17" x14ac:dyDescent="0.25">
      <c r="A69" s="105" t="s">
        <v>86</v>
      </c>
      <c r="B69" s="124"/>
      <c r="C69" s="137"/>
      <c r="D69" s="138"/>
      <c r="E69" s="139"/>
      <c r="F69" s="140"/>
      <c r="G69" s="137"/>
      <c r="H69" s="140"/>
      <c r="I69" s="201"/>
    </row>
    <row r="70" spans="1:17" x14ac:dyDescent="0.25">
      <c r="A70" s="141" t="s">
        <v>87</v>
      </c>
      <c r="B70" s="129"/>
      <c r="C70" s="118"/>
      <c r="D70" s="119"/>
      <c r="E70" s="120"/>
      <c r="F70" s="121"/>
      <c r="G70" s="118"/>
      <c r="H70" s="121"/>
      <c r="I70" s="200"/>
    </row>
    <row r="71" spans="1:17" x14ac:dyDescent="0.25">
      <c r="A71" s="142" t="s">
        <v>88</v>
      </c>
      <c r="B71" s="62" t="s">
        <v>109</v>
      </c>
      <c r="C71" s="79"/>
      <c r="D71" s="77"/>
      <c r="E71" s="80"/>
      <c r="F71" s="81"/>
      <c r="G71" s="79"/>
      <c r="H71" s="81"/>
      <c r="I71" s="200"/>
    </row>
    <row r="72" spans="1:17" x14ac:dyDescent="0.25">
      <c r="A72" s="142" t="s">
        <v>90</v>
      </c>
      <c r="B72" s="62" t="s">
        <v>92</v>
      </c>
      <c r="C72" s="79"/>
      <c r="D72" s="77"/>
      <c r="E72" s="80"/>
      <c r="F72" s="81"/>
      <c r="G72" s="79"/>
      <c r="H72" s="81"/>
      <c r="I72" s="200"/>
    </row>
    <row r="73" spans="1:17" x14ac:dyDescent="0.25">
      <c r="A73" s="142" t="s">
        <v>91</v>
      </c>
      <c r="B73" s="62" t="s">
        <v>134</v>
      </c>
      <c r="C73" s="79"/>
      <c r="D73" s="77"/>
      <c r="E73" s="80"/>
      <c r="F73" s="81"/>
      <c r="G73" s="79"/>
      <c r="H73" s="81"/>
      <c r="I73" s="200"/>
    </row>
    <row r="74" spans="1:17" x14ac:dyDescent="0.25">
      <c r="A74" s="142" t="s">
        <v>93</v>
      </c>
      <c r="B74" s="62" t="s">
        <v>109</v>
      </c>
      <c r="C74" s="79"/>
      <c r="D74" s="77"/>
      <c r="E74" s="80"/>
      <c r="F74" s="81"/>
      <c r="G74" s="79"/>
      <c r="H74" s="81"/>
      <c r="I74" s="200"/>
    </row>
    <row r="75" spans="1:17" x14ac:dyDescent="0.25">
      <c r="A75" s="142" t="s">
        <v>135</v>
      </c>
      <c r="B75" s="142"/>
      <c r="C75" s="79"/>
      <c r="D75" s="77"/>
      <c r="E75" s="80"/>
      <c r="F75" s="81"/>
      <c r="G75" s="79"/>
      <c r="H75" s="81"/>
      <c r="I75" s="200"/>
    </row>
    <row r="76" spans="1:17" x14ac:dyDescent="0.25">
      <c r="A76" s="142" t="s">
        <v>136</v>
      </c>
      <c r="B76" s="62" t="s">
        <v>109</v>
      </c>
      <c r="C76" s="79"/>
      <c r="D76" s="77"/>
      <c r="E76" s="80"/>
      <c r="F76" s="81"/>
      <c r="G76" s="79"/>
      <c r="H76" s="81"/>
      <c r="I76" s="200"/>
    </row>
    <row r="77" spans="1:17" x14ac:dyDescent="0.25">
      <c r="A77" s="69"/>
      <c r="B77" s="129"/>
      <c r="C77" s="118"/>
      <c r="D77" s="119"/>
      <c r="E77" s="120"/>
      <c r="F77" s="121"/>
      <c r="G77" s="118"/>
      <c r="H77" s="121"/>
      <c r="I77" s="200"/>
    </row>
    <row r="78" spans="1:17" x14ac:dyDescent="0.25">
      <c r="A78" s="143" t="s">
        <v>95</v>
      </c>
      <c r="B78" s="124"/>
      <c r="C78" s="137"/>
      <c r="D78" s="138"/>
      <c r="E78" s="139"/>
      <c r="F78" s="140"/>
      <c r="G78" s="137"/>
      <c r="H78" s="140"/>
      <c r="I78" s="201"/>
    </row>
    <row r="79" spans="1:17" x14ac:dyDescent="0.25">
      <c r="A79" s="69" t="s">
        <v>96</v>
      </c>
      <c r="B79" s="129"/>
      <c r="C79" s="118"/>
      <c r="D79" s="119"/>
      <c r="E79" s="120"/>
      <c r="F79" s="121"/>
      <c r="G79" s="118"/>
      <c r="H79" s="121"/>
      <c r="I79" s="200"/>
    </row>
    <row r="80" spans="1:17" x14ac:dyDescent="0.25">
      <c r="A80" s="6" t="s">
        <v>97</v>
      </c>
      <c r="B80" s="62" t="s">
        <v>109</v>
      </c>
      <c r="C80" s="79"/>
      <c r="D80" s="77"/>
      <c r="E80" s="80"/>
      <c r="F80" s="81"/>
      <c r="G80" s="79"/>
      <c r="H80" s="81"/>
      <c r="I80" s="200"/>
    </row>
    <row r="81" spans="1:11" x14ac:dyDescent="0.25">
      <c r="A81" s="142" t="s">
        <v>98</v>
      </c>
      <c r="B81" s="62" t="s">
        <v>109</v>
      </c>
      <c r="C81" s="79"/>
      <c r="D81" s="77"/>
      <c r="E81" s="80"/>
      <c r="F81" s="81"/>
      <c r="G81" s="79"/>
      <c r="H81" s="81"/>
      <c r="I81" s="200"/>
    </row>
    <row r="82" spans="1:11" x14ac:dyDescent="0.25">
      <c r="A82" s="6" t="s">
        <v>99</v>
      </c>
      <c r="B82" s="62" t="s">
        <v>94</v>
      </c>
      <c r="C82" s="79"/>
      <c r="D82" s="77"/>
      <c r="E82" s="80"/>
      <c r="F82" s="81"/>
      <c r="G82" s="79"/>
      <c r="H82" s="81"/>
      <c r="I82" s="200"/>
    </row>
    <row r="83" spans="1:11" x14ac:dyDescent="0.25">
      <c r="A83" s="6" t="s">
        <v>137</v>
      </c>
      <c r="B83" s="62" t="s">
        <v>89</v>
      </c>
      <c r="C83" s="79"/>
      <c r="D83" s="77"/>
      <c r="E83" s="80"/>
      <c r="F83" s="81"/>
      <c r="G83" s="79"/>
      <c r="H83" s="81"/>
      <c r="I83" s="200"/>
    </row>
    <row r="84" spans="1:11" x14ac:dyDescent="0.25">
      <c r="A84" s="6" t="s">
        <v>158</v>
      </c>
      <c r="B84" s="62" t="s">
        <v>94</v>
      </c>
      <c r="C84" s="79"/>
      <c r="D84" s="77"/>
      <c r="E84" s="80"/>
      <c r="F84" s="81"/>
      <c r="G84" s="79"/>
      <c r="H84" s="81"/>
      <c r="I84" s="200"/>
    </row>
    <row r="85" spans="1:11" x14ac:dyDescent="0.25">
      <c r="A85" s="6" t="s">
        <v>159</v>
      </c>
      <c r="B85" s="62" t="s">
        <v>109</v>
      </c>
      <c r="C85" s="79"/>
      <c r="D85" s="77"/>
      <c r="E85" s="80"/>
      <c r="F85" s="81"/>
      <c r="G85" s="79"/>
      <c r="H85" s="81"/>
      <c r="I85" s="200"/>
    </row>
    <row r="86" spans="1:11" x14ac:dyDescent="0.25">
      <c r="A86" s="142" t="s">
        <v>93</v>
      </c>
      <c r="B86" s="62" t="s">
        <v>109</v>
      </c>
      <c r="C86" s="79"/>
      <c r="D86" s="77"/>
      <c r="E86" s="80"/>
      <c r="F86" s="81"/>
      <c r="G86" s="79"/>
      <c r="H86" s="81"/>
      <c r="I86" s="200"/>
    </row>
    <row r="87" spans="1:11" x14ac:dyDescent="0.25">
      <c r="A87" s="142" t="s">
        <v>100</v>
      </c>
      <c r="B87" s="62"/>
      <c r="C87" s="79"/>
      <c r="D87" s="77"/>
      <c r="E87" s="80"/>
      <c r="F87" s="81"/>
      <c r="G87" s="79"/>
      <c r="H87" s="81"/>
      <c r="I87" s="200"/>
    </row>
    <row r="88" spans="1:11" x14ac:dyDescent="0.25">
      <c r="A88" s="142" t="s">
        <v>101</v>
      </c>
      <c r="B88" s="62" t="s">
        <v>109</v>
      </c>
      <c r="C88" s="118"/>
      <c r="D88" s="119"/>
      <c r="E88" s="120"/>
      <c r="F88" s="121"/>
      <c r="G88" s="118"/>
      <c r="H88" s="121"/>
      <c r="I88" s="200"/>
    </row>
    <row r="89" spans="1:11" x14ac:dyDescent="0.25">
      <c r="A89" s="2" t="s">
        <v>160</v>
      </c>
      <c r="B89" s="124" t="s">
        <v>102</v>
      </c>
      <c r="C89" s="73">
        <f>D89*12*4390.8</f>
        <v>25817.904000000002</v>
      </c>
      <c r="D89" s="144">
        <v>0.49</v>
      </c>
      <c r="E89" s="75">
        <f>F89*12*4390.8</f>
        <v>25817.904000000002</v>
      </c>
      <c r="F89" s="91">
        <v>0.49</v>
      </c>
      <c r="G89" s="73">
        <f>C89-E89</f>
        <v>0</v>
      </c>
      <c r="H89" s="91">
        <f>D89-F89</f>
        <v>0</v>
      </c>
      <c r="I89" s="201"/>
    </row>
    <row r="90" spans="1:11" x14ac:dyDescent="0.25">
      <c r="A90" s="145" t="s">
        <v>103</v>
      </c>
      <c r="B90" s="62"/>
      <c r="C90" s="127"/>
      <c r="D90" s="146"/>
      <c r="E90" s="128"/>
      <c r="F90" s="146"/>
      <c r="G90" s="127"/>
      <c r="H90" s="76"/>
      <c r="I90" s="200"/>
    </row>
    <row r="91" spans="1:11" x14ac:dyDescent="0.25">
      <c r="A91" s="5" t="s">
        <v>161</v>
      </c>
      <c r="B91" s="124" t="s">
        <v>119</v>
      </c>
      <c r="C91" s="73">
        <f>D91*12*4390.8</f>
        <v>6849.6480000000001</v>
      </c>
      <c r="D91" s="74">
        <v>0.13</v>
      </c>
      <c r="E91" s="75">
        <f>F91*12*B12</f>
        <v>4271.2000174656005</v>
      </c>
      <c r="F91" s="76">
        <v>8.1063436000000003E-2</v>
      </c>
      <c r="G91" s="73">
        <f>C91-E91</f>
        <v>2578.4479825343997</v>
      </c>
      <c r="H91" s="91">
        <f>D91-F91</f>
        <v>4.8936564000000002E-2</v>
      </c>
      <c r="I91" s="200" t="s">
        <v>129</v>
      </c>
    </row>
    <row r="92" spans="1:11" x14ac:dyDescent="0.25">
      <c r="A92" s="5" t="s">
        <v>118</v>
      </c>
      <c r="B92" s="62" t="s">
        <v>120</v>
      </c>
      <c r="C92" s="127"/>
      <c r="D92" s="74"/>
      <c r="E92" s="128"/>
      <c r="F92" s="76"/>
      <c r="G92" s="127"/>
      <c r="H92" s="76"/>
      <c r="I92" s="200"/>
      <c r="K92" s="14"/>
    </row>
    <row r="93" spans="1:11" x14ac:dyDescent="0.25">
      <c r="A93" s="123" t="s">
        <v>162</v>
      </c>
      <c r="B93" s="124" t="s">
        <v>102</v>
      </c>
      <c r="C93" s="73">
        <f>D93*12*4390.8</f>
        <v>7903.44</v>
      </c>
      <c r="D93" s="90">
        <v>0.15</v>
      </c>
      <c r="E93" s="75">
        <v>25.56</v>
      </c>
      <c r="F93" s="91">
        <f>E93/12/B12</f>
        <v>4.8510522000546594E-4</v>
      </c>
      <c r="G93" s="73">
        <f>C93-E93</f>
        <v>7877.8799999999992</v>
      </c>
      <c r="H93" s="91">
        <f>D93-F93</f>
        <v>0.14951489477999452</v>
      </c>
      <c r="I93" s="200" t="s">
        <v>129</v>
      </c>
      <c r="K93" s="14"/>
    </row>
    <row r="94" spans="1:11" x14ac:dyDescent="0.25">
      <c r="A94" s="147" t="s">
        <v>132</v>
      </c>
      <c r="B94" s="129"/>
      <c r="C94" s="130"/>
      <c r="D94" s="131"/>
      <c r="E94" s="132"/>
      <c r="F94" s="133"/>
      <c r="G94" s="127"/>
      <c r="H94" s="76"/>
      <c r="I94" s="200"/>
      <c r="K94" s="14"/>
    </row>
    <row r="95" spans="1:11" x14ac:dyDescent="0.25">
      <c r="A95" s="148" t="s">
        <v>104</v>
      </c>
      <c r="B95" s="124"/>
      <c r="C95" s="149">
        <f>C19+C34+C50+C54+C65+C89+C91+C93</f>
        <v>1179193.2480000001</v>
      </c>
      <c r="D95" s="149">
        <f>D19+D34+D50+D54+D65+D89+D91+D93</f>
        <v>22.379999999999995</v>
      </c>
      <c r="E95" s="150">
        <f>E19+E34+E50+E54+E65+E89+E91+E93</f>
        <v>1168736.9200174657</v>
      </c>
      <c r="F95" s="144">
        <f>F19+F34+F50+F54+F65+F89+F91+F93</f>
        <v>22.181548541220003</v>
      </c>
      <c r="G95" s="73">
        <f>C95-E95</f>
        <v>10456.327982534422</v>
      </c>
      <c r="H95" s="91">
        <f>D95-F95</f>
        <v>0.19845145877999215</v>
      </c>
      <c r="I95" s="201"/>
    </row>
    <row r="96" spans="1:11" x14ac:dyDescent="0.25">
      <c r="A96" s="151" t="s">
        <v>105</v>
      </c>
      <c r="B96" s="129"/>
      <c r="C96" s="130"/>
      <c r="D96" s="74"/>
      <c r="E96" s="132"/>
      <c r="F96" s="76"/>
      <c r="G96" s="130"/>
      <c r="H96" s="76"/>
      <c r="I96" s="200"/>
    </row>
    <row r="97" spans="1:12" x14ac:dyDescent="0.25">
      <c r="A97" s="123" t="s">
        <v>131</v>
      </c>
      <c r="B97" s="124"/>
      <c r="C97" s="73">
        <f>D97*12*4390.8</f>
        <v>153326.736</v>
      </c>
      <c r="D97" s="90">
        <v>2.91</v>
      </c>
      <c r="E97" s="75">
        <f>F97*12*4390.8</f>
        <v>153326.736</v>
      </c>
      <c r="F97" s="91">
        <v>2.91</v>
      </c>
      <c r="G97" s="73">
        <f>C97-E97</f>
        <v>0</v>
      </c>
      <c r="H97" s="91">
        <f>D97-F97</f>
        <v>0</v>
      </c>
      <c r="I97" s="201"/>
    </row>
    <row r="98" spans="1:12" x14ac:dyDescent="0.25">
      <c r="A98" s="5" t="s">
        <v>106</v>
      </c>
      <c r="B98" s="62"/>
      <c r="C98" s="127"/>
      <c r="D98" s="74"/>
      <c r="E98" s="128"/>
      <c r="F98" s="76"/>
      <c r="G98" s="127"/>
      <c r="H98" s="76"/>
      <c r="I98" s="200"/>
    </row>
    <row r="99" spans="1:12" x14ac:dyDescent="0.25">
      <c r="A99" s="147" t="s">
        <v>107</v>
      </c>
      <c r="B99" s="129"/>
      <c r="C99" s="130"/>
      <c r="D99" s="131"/>
      <c r="E99" s="132"/>
      <c r="F99" s="133"/>
      <c r="G99" s="130"/>
      <c r="H99" s="133"/>
      <c r="I99" s="200"/>
    </row>
    <row r="100" spans="1:12" x14ac:dyDescent="0.25">
      <c r="A100" s="123" t="s">
        <v>163</v>
      </c>
      <c r="B100" s="124" t="s">
        <v>117</v>
      </c>
      <c r="C100" s="73">
        <f>D100*12*4390.8</f>
        <v>21075.840000000004</v>
      </c>
      <c r="D100" s="74">
        <v>0.4</v>
      </c>
      <c r="E100" s="75">
        <v>0</v>
      </c>
      <c r="F100" s="91">
        <f>E100/12/4382.45</f>
        <v>0</v>
      </c>
      <c r="G100" s="73">
        <f>C100-E100</f>
        <v>21075.840000000004</v>
      </c>
      <c r="H100" s="91">
        <f>D100-F100</f>
        <v>0.4</v>
      </c>
      <c r="I100" s="201" t="s">
        <v>129</v>
      </c>
      <c r="L100" s="152"/>
    </row>
    <row r="101" spans="1:12" x14ac:dyDescent="0.25">
      <c r="A101" s="5" t="s">
        <v>108</v>
      </c>
      <c r="B101" s="62"/>
      <c r="C101" s="127"/>
      <c r="D101" s="74"/>
      <c r="E101" s="128"/>
      <c r="F101" s="76"/>
      <c r="G101" s="127"/>
      <c r="H101" s="76"/>
      <c r="I101" s="200"/>
    </row>
    <row r="102" spans="1:12" ht="15.75" thickBot="1" x14ac:dyDescent="0.3">
      <c r="A102" s="5" t="s">
        <v>116</v>
      </c>
      <c r="B102" s="62"/>
      <c r="C102" s="127"/>
      <c r="D102" s="74"/>
      <c r="E102" s="128"/>
      <c r="F102" s="76"/>
      <c r="G102" s="127"/>
      <c r="H102" s="76"/>
      <c r="I102" s="200"/>
    </row>
    <row r="103" spans="1:12" x14ac:dyDescent="0.25">
      <c r="A103" s="153" t="s">
        <v>115</v>
      </c>
      <c r="B103" s="154"/>
      <c r="C103" s="155">
        <f>C95+C97+C100</f>
        <v>1353595.8240000003</v>
      </c>
      <c r="D103" s="156">
        <f>D95+D97+D100</f>
        <v>25.689999999999994</v>
      </c>
      <c r="E103" s="157">
        <f>E95+E97+E100</f>
        <v>1322063.6560174657</v>
      </c>
      <c r="F103" s="158">
        <f>F95+F97+F100</f>
        <v>25.091548541220003</v>
      </c>
      <c r="G103" s="159">
        <f>C103-E103</f>
        <v>31532.167982534505</v>
      </c>
      <c r="H103" s="160">
        <f>D103-F103</f>
        <v>0.59845145877999073</v>
      </c>
      <c r="I103" s="201"/>
    </row>
    <row r="104" spans="1:12" ht="15.75" thickBot="1" x14ac:dyDescent="0.3">
      <c r="A104" s="5" t="s">
        <v>114</v>
      </c>
      <c r="B104" s="49"/>
      <c r="C104" s="134"/>
      <c r="D104" s="161"/>
      <c r="E104" s="5"/>
      <c r="F104" s="162"/>
      <c r="G104" s="134"/>
      <c r="H104" s="162"/>
      <c r="I104" s="198"/>
    </row>
    <row r="105" spans="1:12" x14ac:dyDescent="0.25">
      <c r="A105" s="163" t="s">
        <v>172</v>
      </c>
      <c r="B105" s="19"/>
      <c r="C105" s="153"/>
      <c r="D105" s="164"/>
      <c r="E105" s="165"/>
      <c r="F105" s="166"/>
      <c r="G105" s="167"/>
      <c r="H105" s="168"/>
      <c r="I105" s="198" t="s">
        <v>181</v>
      </c>
    </row>
    <row r="106" spans="1:12" x14ac:dyDescent="0.25">
      <c r="A106" s="169" t="s">
        <v>176</v>
      </c>
      <c r="B106" s="23"/>
      <c r="C106" s="147"/>
      <c r="D106" s="170"/>
      <c r="E106" s="171">
        <v>70796.22</v>
      </c>
      <c r="F106" s="172"/>
      <c r="G106" s="173"/>
      <c r="H106" s="174"/>
      <c r="I106" s="202" t="s">
        <v>177</v>
      </c>
    </row>
    <row r="107" spans="1:12" x14ac:dyDescent="0.25">
      <c r="A107" s="175" t="s">
        <v>173</v>
      </c>
      <c r="B107" s="33"/>
      <c r="C107" s="123"/>
      <c r="D107" s="176"/>
      <c r="E107" s="177"/>
      <c r="F107" s="178"/>
      <c r="G107" s="179"/>
      <c r="H107" s="180"/>
      <c r="I107" s="198"/>
    </row>
    <row r="108" spans="1:12" ht="15.75" thickBot="1" x14ac:dyDescent="0.3">
      <c r="A108" s="181" t="s">
        <v>178</v>
      </c>
      <c r="B108" s="14"/>
      <c r="C108" s="107"/>
      <c r="D108" s="182"/>
      <c r="E108" s="183">
        <v>100000</v>
      </c>
      <c r="F108" s="184"/>
      <c r="G108" s="185"/>
      <c r="H108" s="186"/>
      <c r="I108" s="202" t="s">
        <v>179</v>
      </c>
    </row>
    <row r="109" spans="1:12" x14ac:dyDescent="0.25">
      <c r="A109" s="187"/>
      <c r="B109" s="19"/>
      <c r="C109" s="153"/>
      <c r="D109" s="164"/>
      <c r="E109" s="165"/>
      <c r="F109" s="166"/>
      <c r="G109" s="167"/>
      <c r="H109" s="168"/>
      <c r="I109" s="198"/>
    </row>
    <row r="110" spans="1:12" ht="15.75" thickBot="1" x14ac:dyDescent="0.3">
      <c r="A110" s="188" t="s">
        <v>180</v>
      </c>
      <c r="B110" s="189"/>
      <c r="C110" s="190"/>
      <c r="D110" s="191"/>
      <c r="E110" s="192">
        <f>E103+E106+E108</f>
        <v>1492859.8760174657</v>
      </c>
      <c r="F110" s="193"/>
      <c r="G110" s="194"/>
      <c r="H110" s="195"/>
      <c r="I110" s="198"/>
    </row>
    <row r="111" spans="1:12" x14ac:dyDescent="0.25">
      <c r="A111" s="134"/>
      <c r="B111" s="14"/>
      <c r="C111" s="134"/>
      <c r="D111" s="134"/>
      <c r="E111" s="134"/>
      <c r="F111" s="134"/>
      <c r="G111" s="134"/>
      <c r="H111" s="134"/>
      <c r="I111" s="198"/>
    </row>
    <row r="112" spans="1:12" x14ac:dyDescent="0.25">
      <c r="A112" s="196"/>
      <c r="B112" s="54"/>
      <c r="C112" s="197"/>
      <c r="D112" s="197"/>
      <c r="E112" s="126"/>
      <c r="F112" s="197"/>
      <c r="G112" s="197"/>
      <c r="H112" s="197"/>
      <c r="I112" s="198"/>
    </row>
    <row r="113" spans="1:10" ht="14.2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98"/>
    </row>
    <row r="114" spans="1:10" ht="15.75" x14ac:dyDescent="0.25">
      <c r="A114" s="13" t="s">
        <v>183</v>
      </c>
      <c r="B114" s="13"/>
      <c r="C114" s="13"/>
      <c r="D114" s="13"/>
      <c r="E114" s="13"/>
      <c r="F114" s="13"/>
      <c r="G114" s="13"/>
      <c r="H114" s="13"/>
      <c r="I114" s="203"/>
      <c r="J114" s="13"/>
    </row>
    <row r="115" spans="1:10" x14ac:dyDescent="0.25">
      <c r="A115" s="14"/>
      <c r="B115" s="14"/>
      <c r="C115" s="14"/>
      <c r="D115" s="14"/>
      <c r="E115" s="204"/>
      <c r="F115" s="198" t="s">
        <v>129</v>
      </c>
      <c r="G115" s="204">
        <f>G91+G93+G100</f>
        <v>31532.167982534404</v>
      </c>
      <c r="H115" s="198" t="s">
        <v>182</v>
      </c>
      <c r="I115" s="204">
        <f>G115-E106-E108</f>
        <v>-139264.05201746558</v>
      </c>
    </row>
    <row r="116" spans="1:10" ht="15.75" x14ac:dyDescent="0.25">
      <c r="A116" s="13" t="s">
        <v>6</v>
      </c>
      <c r="B116" s="13"/>
      <c r="C116" s="13"/>
      <c r="D116" s="13"/>
      <c r="E116" s="203"/>
      <c r="F116" s="203" t="s">
        <v>130</v>
      </c>
      <c r="G116" s="206"/>
      <c r="H116" s="203"/>
      <c r="I116" s="203"/>
    </row>
    <row r="117" spans="1:10" ht="15.75" x14ac:dyDescent="0.25">
      <c r="A117" s="13"/>
      <c r="B117" s="13"/>
      <c r="C117" s="13"/>
      <c r="D117" s="13"/>
      <c r="E117" s="203"/>
      <c r="F117" s="203"/>
      <c r="G117" s="207">
        <f>SUM(G115:G116)</f>
        <v>31532.167982534404</v>
      </c>
      <c r="H117" s="203"/>
      <c r="I117" s="203"/>
    </row>
    <row r="118" spans="1:10" ht="15.75" x14ac:dyDescent="0.25">
      <c r="A118" s="13"/>
      <c r="B118" s="13"/>
      <c r="C118" s="13"/>
      <c r="D118" s="13"/>
      <c r="E118" s="203"/>
      <c r="F118" s="203"/>
      <c r="G118" s="203"/>
      <c r="H118" s="203"/>
      <c r="I118" s="203"/>
    </row>
    <row r="119" spans="1:10" x14ac:dyDescent="0.25">
      <c r="A119" s="14"/>
      <c r="B119" s="14"/>
      <c r="C119" s="14"/>
      <c r="E119" s="205"/>
      <c r="F119" s="205"/>
      <c r="G119" s="205"/>
      <c r="H119" s="205"/>
    </row>
    <row r="120" spans="1:10" x14ac:dyDescent="0.25">
      <c r="A120" s="14"/>
      <c r="B120" s="14"/>
      <c r="C120" s="14"/>
    </row>
    <row r="121" spans="1:10" ht="15.75" x14ac:dyDescent="0.25">
      <c r="A121" s="13"/>
      <c r="B121" s="13"/>
      <c r="C121" s="13"/>
      <c r="D121" s="13"/>
      <c r="E121" s="13"/>
      <c r="F121" s="13"/>
      <c r="G121" s="13"/>
      <c r="H121" s="13"/>
      <c r="I121" s="203"/>
    </row>
  </sheetData>
  <pageMargins left="0" right="0" top="0" bottom="0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2025-04-02T03:01:48Z</dcterms:modified>
</cp:coreProperties>
</file>