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" sheetId="1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5" i="12" l="1"/>
  <c r="L32" i="12"/>
  <c r="L25" i="12"/>
  <c r="L37" i="12" l="1"/>
  <c r="V17" i="12" l="1"/>
  <c r="L17" i="12"/>
  <c r="F101" i="12"/>
  <c r="H101" i="12" s="1"/>
  <c r="F94" i="12"/>
  <c r="L18" i="12"/>
  <c r="V18" i="12"/>
  <c r="U18" i="12"/>
  <c r="U22" i="12" s="1"/>
  <c r="T18" i="12"/>
  <c r="T22" i="12" s="1"/>
  <c r="O18" i="12"/>
  <c r="O32" i="12" s="1"/>
  <c r="O35" i="12" s="1"/>
  <c r="N18" i="12"/>
  <c r="N22" i="12" s="1"/>
  <c r="M18" i="12"/>
  <c r="M22" i="12" s="1"/>
  <c r="M17" i="12"/>
  <c r="Y22" i="12"/>
  <c r="P22" i="12"/>
  <c r="C101" i="12"/>
  <c r="H98" i="12"/>
  <c r="E98" i="12"/>
  <c r="C98" i="12"/>
  <c r="D96" i="12"/>
  <c r="C94" i="12"/>
  <c r="H92" i="12"/>
  <c r="E92" i="12"/>
  <c r="C92" i="12"/>
  <c r="G92" i="12" s="1"/>
  <c r="H89" i="12"/>
  <c r="E89" i="12"/>
  <c r="C89" i="12"/>
  <c r="H65" i="12"/>
  <c r="E65" i="12"/>
  <c r="C65" i="12"/>
  <c r="G65" i="12" s="1"/>
  <c r="H54" i="12"/>
  <c r="E54" i="12"/>
  <c r="C54" i="12"/>
  <c r="H50" i="12"/>
  <c r="E50" i="12"/>
  <c r="C50" i="12"/>
  <c r="G50" i="12" s="1"/>
  <c r="L41" i="12"/>
  <c r="H34" i="12"/>
  <c r="E34" i="12"/>
  <c r="C34" i="12"/>
  <c r="R32" i="12"/>
  <c r="R35" i="12" s="1"/>
  <c r="Q32" i="12"/>
  <c r="Q35" i="12" s="1"/>
  <c r="P32" i="12"/>
  <c r="P35" i="12" s="1"/>
  <c r="N32" i="12"/>
  <c r="N35" i="12" s="1"/>
  <c r="M32" i="12"/>
  <c r="M35" i="12" s="1"/>
  <c r="R25" i="12"/>
  <c r="Q25" i="12"/>
  <c r="P25" i="12"/>
  <c r="O25" i="12"/>
  <c r="N25" i="12"/>
  <c r="M25" i="12"/>
  <c r="AA22" i="12"/>
  <c r="Z22" i="12"/>
  <c r="R22" i="12"/>
  <c r="Q22" i="12"/>
  <c r="H19" i="12"/>
  <c r="E19" i="12"/>
  <c r="C19" i="12"/>
  <c r="W18" i="12"/>
  <c r="S22" i="12"/>
  <c r="W17" i="12"/>
  <c r="L22" i="12"/>
  <c r="B10" i="12"/>
  <c r="G101" i="12" s="1"/>
  <c r="V22" i="12" l="1"/>
  <c r="G19" i="12"/>
  <c r="C96" i="12"/>
  <c r="G96" i="12" s="1"/>
  <c r="D104" i="12"/>
  <c r="G54" i="12"/>
  <c r="G94" i="12"/>
  <c r="G89" i="12"/>
  <c r="G98" i="12"/>
  <c r="X22" i="12"/>
  <c r="W22" i="12" s="1"/>
  <c r="C104" i="12"/>
  <c r="O22" i="12"/>
  <c r="G34" i="12"/>
  <c r="E96" i="12"/>
  <c r="E104" i="12" s="1"/>
  <c r="G104" i="12" l="1"/>
  <c r="H94" i="12" l="1"/>
  <c r="F96" i="12"/>
  <c r="F104" i="12" s="1"/>
  <c r="H104" i="12" s="1"/>
  <c r="H96" i="12" l="1"/>
</calcChain>
</file>

<file path=xl/sharedStrings.xml><?xml version="1.0" encoding="utf-8"?>
<sst xmlns="http://schemas.openxmlformats.org/spreadsheetml/2006/main" count="275" uniqueCount="187">
  <si>
    <t xml:space="preserve">                                    Отчет </t>
  </si>
  <si>
    <t xml:space="preserve">   Отчет </t>
  </si>
  <si>
    <t xml:space="preserve">                                                управляющей организации</t>
  </si>
  <si>
    <t xml:space="preserve">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</si>
  <si>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</si>
  <si>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                      ООО "Управляющая компания "Светлая Роща"</t>
  </si>
  <si>
    <t xml:space="preserve"> </t>
  </si>
  <si>
    <t xml:space="preserve">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</si>
  <si>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</si>
  <si>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</si>
  <si>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</si>
  <si>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</si>
  <si>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</si>
  <si>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</si>
  <si>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</si>
  <si>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</si>
  <si>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</si>
  <si>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Хол.вода</t>
  </si>
  <si>
    <t>эл/энергия</t>
  </si>
  <si>
    <t>жилых помещений</t>
  </si>
  <si>
    <t>Всего,</t>
  </si>
  <si>
    <t>(ОДН)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</si>
  <si>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</si>
  <si>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</si>
  <si>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</si>
  <si>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</si>
  <si>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</si>
  <si>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</si>
  <si>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</si>
  <si>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</si>
  <si>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</si>
  <si>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</si>
  <si>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</si>
  <si>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</si>
  <si>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</si>
  <si>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</si>
  <si>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</si>
  <si>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</si>
  <si>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</si>
  <si>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</si>
  <si>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</si>
  <si>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</si>
  <si>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</si>
  <si>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</si>
  <si>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</si>
  <si>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РФ №290 от 03.04.2013г,</t>
  </si>
  <si>
    <t>очистка кровли от мусора, грязи;</t>
  </si>
  <si>
    <t>минимальная периодич.</t>
  </si>
  <si>
    <t>очистка подвальных  помещений от мусора,</t>
  </si>
  <si>
    <t xml:space="preserve">в соответствии с </t>
  </si>
  <si>
    <t xml:space="preserve"> закрытие на замки подвальных дверей и т.д</t>
  </si>
  <si>
    <t>законодательством РФ)</t>
  </si>
  <si>
    <t>Выполнено работ (оказано услуг)</t>
  </si>
  <si>
    <t>Остаток д/ср-в(начисл-выполнено)</t>
  </si>
  <si>
    <t>("-"   перевыполнено работ;</t>
  </si>
  <si>
    <t xml:space="preserve"> "+"  недовыполнено работ)</t>
  </si>
  <si>
    <t>Остаток д/ср-в(оплачено-выполнено)</t>
  </si>
  <si>
    <t>(с уч.задолженности )</t>
  </si>
  <si>
    <t>II</t>
  </si>
  <si>
    <t>в системах  отопления, водоснабжения,</t>
  </si>
  <si>
    <t>водоотведения, электроснабжения,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</si>
  <si>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</si>
  <si>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</si>
  <si>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</si>
  <si>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</si>
  <si>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Примечание: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</si>
  <si>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</si>
  <si>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</si>
  <si>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</si>
  <si>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</si>
  <si>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</si>
  <si>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</si>
  <si>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</si>
  <si>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</si>
  <si>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</si>
  <si>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энергообеспечения</t>
  </si>
  <si>
    <t>Влажное подметание тамбуров,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</si>
  <si>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</si>
  <si>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</si>
  <si>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</si>
  <si>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</si>
  <si>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</si>
  <si>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</si>
  <si>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 мытье</t>
  </si>
  <si>
    <t>мытье окон</t>
  </si>
  <si>
    <t xml:space="preserve">(перечень согласно ПП РФ №290 </t>
  </si>
  <si>
    <t>от 03.04.2013г., минимальная периодичность</t>
  </si>
  <si>
    <t>в соответствии с законодательством РФ)</t>
  </si>
  <si>
    <t>5.1. Уборка придомовой</t>
  </si>
  <si>
    <t>территории в зимний период</t>
  </si>
  <si>
    <t>Очистка территории от наледи</t>
  </si>
  <si>
    <t>Посыпка песком территории</t>
  </si>
  <si>
    <t>По мере необходимости</t>
  </si>
  <si>
    <t>Очистка урн от мусора</t>
  </si>
  <si>
    <t>1 раз в неделю</t>
  </si>
  <si>
    <t>5.2. Уборка придомовой</t>
  </si>
  <si>
    <t>территории в летний период</t>
  </si>
  <si>
    <t>Уборка мусора с газонов</t>
  </si>
  <si>
    <t>Уборка  контейнерной</t>
  </si>
  <si>
    <t xml:space="preserve"> площадки</t>
  </si>
  <si>
    <t>6. Дератизация,</t>
  </si>
  <si>
    <t xml:space="preserve">7. Обслуживание </t>
  </si>
  <si>
    <t>Ежемесячно</t>
  </si>
  <si>
    <t>ОПУ</t>
  </si>
  <si>
    <t>Итого содержание общего</t>
  </si>
  <si>
    <t xml:space="preserve">  имущества дома</t>
  </si>
  <si>
    <t xml:space="preserve">многоквартирным </t>
  </si>
  <si>
    <t>домом</t>
  </si>
  <si>
    <t>6 раз в неделю</t>
  </si>
  <si>
    <t>по содержанию и управлению</t>
  </si>
  <si>
    <t>Всего стоимость работ</t>
  </si>
  <si>
    <t xml:space="preserve">                     по многоквартирному дому, расположенному по адресу: Кубовая, 112/1</t>
  </si>
  <si>
    <t xml:space="preserve">    по многоквартирному дому, расположенному по адресу: Кубовая, 112/1</t>
  </si>
  <si>
    <t>Ремонт</t>
  </si>
  <si>
    <t>Гидро-</t>
  </si>
  <si>
    <t>канализац-го</t>
  </si>
  <si>
    <t>изоляция</t>
  </si>
  <si>
    <t>выпуска,</t>
  </si>
  <si>
    <t>козырьков,</t>
  </si>
  <si>
    <t xml:space="preserve">    дезинсекция</t>
  </si>
  <si>
    <t>1 раз в квартал</t>
  </si>
  <si>
    <t>По заявке (1 раз в год)_</t>
  </si>
  <si>
    <t xml:space="preserve">10. Механизированная </t>
  </si>
  <si>
    <t>уборка придомовой территории</t>
  </si>
  <si>
    <t>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</si>
  <si>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</si>
  <si>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</si>
  <si>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</si>
  <si>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</si>
  <si>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</si>
  <si>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</si>
  <si>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</si>
  <si>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(повыш.к-т)</t>
  </si>
  <si>
    <t>Горячая вода</t>
  </si>
  <si>
    <t xml:space="preserve">9.  Управление </t>
  </si>
  <si>
    <t>контейнерной площадки</t>
  </si>
  <si>
    <t>мелкий ремонт окон и дверей;</t>
  </si>
  <si>
    <t>1 раз в сутки в дни снегопада</t>
  </si>
  <si>
    <t xml:space="preserve">Уборка контейнерной </t>
  </si>
  <si>
    <t>остаток</t>
  </si>
  <si>
    <t>перерасход</t>
  </si>
  <si>
    <t xml:space="preserve">Установка </t>
  </si>
  <si>
    <t>ОДПУ</t>
  </si>
  <si>
    <t>РЭС</t>
  </si>
  <si>
    <t xml:space="preserve">8. Содержание </t>
  </si>
  <si>
    <t xml:space="preserve">Текущий </t>
  </si>
  <si>
    <t>ремонт</t>
  </si>
  <si>
    <t>(теплоносит)</t>
  </si>
  <si>
    <t>(подогрев)</t>
  </si>
  <si>
    <t>вода (повышающий коэффициент)"</t>
  </si>
  <si>
    <t xml:space="preserve">Затраты по старье д/с "Горячая </t>
  </si>
  <si>
    <t>Поступления от размещения оборуд.</t>
  </si>
  <si>
    <t>связи, аренды</t>
  </si>
  <si>
    <t>Остаток д/ср-в от размещ. оборуд.</t>
  </si>
  <si>
    <t xml:space="preserve">связи, аренды  </t>
  </si>
  <si>
    <t>п.4=п.1+п.2-п.3;  п.6=п.2-п.5;  п.8=п.3-п.5;  п.II=п.I+п.8</t>
  </si>
  <si>
    <t xml:space="preserve">обслуживание  </t>
  </si>
  <si>
    <t xml:space="preserve">конструктивных </t>
  </si>
  <si>
    <t>элементов здания</t>
  </si>
  <si>
    <t>2.Техническое обслуживание</t>
  </si>
  <si>
    <t xml:space="preserve">внутридомовых инженерных </t>
  </si>
  <si>
    <t xml:space="preserve">сетей и обслуживание </t>
  </si>
  <si>
    <t xml:space="preserve">системы электроснабжения </t>
  </si>
  <si>
    <t>многоквартирного дома</t>
  </si>
  <si>
    <t xml:space="preserve">4. Санитарные работы по </t>
  </si>
  <si>
    <t xml:space="preserve">содержанию помещений </t>
  </si>
  <si>
    <t>общего пользования</t>
  </si>
  <si>
    <t xml:space="preserve">5. Уборка земельного участка </t>
  </si>
  <si>
    <t>входящего в состав общего</t>
  </si>
  <si>
    <t>площадок от снега и наледи, мусора</t>
  </si>
  <si>
    <t xml:space="preserve">Подметание территории </t>
  </si>
  <si>
    <t xml:space="preserve">Сдвигание свежевыпавшего снега в дни сильных снегопадов </t>
  </si>
  <si>
    <t>Очистка от снега и наледи спусков в подвал</t>
  </si>
  <si>
    <t xml:space="preserve">Уборка крыльца и площадки перед </t>
  </si>
  <si>
    <t>входом в подъезд</t>
  </si>
  <si>
    <t>Уборка спусков в подвал</t>
  </si>
  <si>
    <t>имущества дома</t>
  </si>
  <si>
    <t>Подметание и уборка придомовой территории</t>
  </si>
  <si>
    <t xml:space="preserve">                           о деятельности за отчетный период с 01.01.2024г. по 31.12.2024г.</t>
  </si>
  <si>
    <t xml:space="preserve">            о деятельности за отчетный период с 01.01.2024г. по 31.12.2024г.</t>
  </si>
  <si>
    <t>Остаток д/ср-в на 01.01.2024г</t>
  </si>
  <si>
    <t>Задолженность на 01.01.2024г.</t>
  </si>
  <si>
    <t>Начислено  с 01.01.24 по 31.12.24</t>
  </si>
  <si>
    <t>Оплачено  с 01.01.24 по 31.12.24</t>
  </si>
  <si>
    <t>Задолженность на 31.12.2024г.</t>
  </si>
  <si>
    <t>Остаток д/ср-в на 31.12.2024г</t>
  </si>
  <si>
    <t>И.о. генерального директора ООО "УК "Светлая Роща"    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</si>
</sst>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0"/>
      <name val="Times New Roman"/>
      <family val="1"/>
      <charset val="1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2" fontId="3" fillId="0" borderId="33" xfId="0" applyNumberFormat="1" applyFont="1" applyFill="1" applyBorder="1"/>
    <xf numFmtId="0" fontId="3" fillId="0" borderId="33" xfId="0" applyFont="1" applyFill="1" applyBorder="1"/>
    <xf numFmtId="2" fontId="3" fillId="0" borderId="37" xfId="0" applyNumberFormat="1" applyFont="1" applyFill="1" applyBorder="1" applyAlignment="1">
      <alignment horizontal="right"/>
    </xf>
    <xf numFmtId="0" fontId="7" fillId="0" borderId="28" xfId="0" applyFont="1" applyFill="1" applyBorder="1"/>
    <xf numFmtId="2" fontId="5" fillId="0" borderId="33" xfId="0" applyNumberFormat="1" applyFont="1" applyFill="1" applyBorder="1"/>
    <xf numFmtId="0" fontId="6" fillId="0" borderId="0" xfId="0" applyFont="1" applyFill="1" applyBorder="1" applyAlignment="1">
      <alignment horizontal="center"/>
    </xf>
    <xf numFmtId="2" fontId="6" fillId="0" borderId="33" xfId="0" applyNumberFormat="1" applyFont="1" applyFill="1" applyBorder="1" applyAlignment="1">
      <alignment horizontal="right"/>
    </xf>
    <xf numFmtId="2" fontId="3" fillId="0" borderId="54" xfId="0" applyNumberFormat="1" applyFont="1" applyFill="1" applyBorder="1"/>
    <xf numFmtId="2" fontId="3" fillId="0" borderId="37" xfId="0" applyNumberFormat="1" applyFont="1" applyFill="1" applyBorder="1"/>
    <xf numFmtId="2" fontId="7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7" fillId="0" borderId="39" xfId="0" applyFont="1" applyFill="1" applyBorder="1"/>
    <xf numFmtId="0" fontId="7" fillId="0" borderId="17" xfId="0" applyFont="1" applyFill="1" applyBorder="1"/>
    <xf numFmtId="0" fontId="13" fillId="0" borderId="17" xfId="0" applyFont="1" applyFill="1" applyBorder="1"/>
    <xf numFmtId="0" fontId="7" fillId="0" borderId="25" xfId="0" applyFont="1" applyFill="1" applyBorder="1"/>
    <xf numFmtId="0" fontId="0" fillId="0" borderId="0" xfId="0" applyFill="1"/>
    <xf numFmtId="0" fontId="6" fillId="0" borderId="0" xfId="0" applyFont="1" applyFill="1"/>
    <xf numFmtId="2" fontId="6" fillId="0" borderId="0" xfId="0" applyNumberFormat="1" applyFont="1" applyFill="1"/>
    <xf numFmtId="0" fontId="14" fillId="0" borderId="0" xfId="0" applyFont="1" applyFill="1"/>
    <xf numFmtId="0" fontId="10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0" fillId="0" borderId="1" xfId="0" applyFill="1" applyBorder="1"/>
    <xf numFmtId="0" fontId="3" fillId="0" borderId="4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0" fontId="0" fillId="0" borderId="5" xfId="0" applyFill="1" applyBorder="1"/>
    <xf numFmtId="0" fontId="3" fillId="0" borderId="16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4" fillId="0" borderId="18" xfId="0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0" fillId="0" borderId="21" xfId="0" applyFill="1" applyBorder="1"/>
    <xf numFmtId="0" fontId="3" fillId="0" borderId="20" xfId="0" applyFont="1" applyFill="1" applyBorder="1"/>
    <xf numFmtId="0" fontId="3" fillId="0" borderId="5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25" xfId="0" applyFont="1" applyFill="1" applyBorder="1"/>
    <xf numFmtId="0" fontId="4" fillId="0" borderId="17" xfId="0" applyFont="1" applyFill="1" applyBorder="1"/>
    <xf numFmtId="0" fontId="4" fillId="0" borderId="49" xfId="0" applyFont="1" applyFill="1" applyBorder="1"/>
    <xf numFmtId="0" fontId="4" fillId="0" borderId="5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/>
    <xf numFmtId="0" fontId="5" fillId="0" borderId="29" xfId="0" applyFont="1" applyFill="1" applyBorder="1"/>
    <xf numFmtId="2" fontId="5" fillId="0" borderId="29" xfId="0" applyNumberFormat="1" applyFont="1" applyFill="1" applyBorder="1"/>
    <xf numFmtId="0" fontId="3" fillId="0" borderId="29" xfId="0" applyFont="1" applyFill="1" applyBorder="1"/>
    <xf numFmtId="0" fontId="3" fillId="0" borderId="55" xfId="0" applyFont="1" applyFill="1" applyBorder="1"/>
    <xf numFmtId="0" fontId="3" fillId="0" borderId="30" xfId="0" applyFont="1" applyFill="1" applyBorder="1"/>
    <xf numFmtId="0" fontId="4" fillId="0" borderId="1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3" fillId="0" borderId="32" xfId="0" applyFont="1" applyFill="1" applyBorder="1"/>
    <xf numFmtId="0" fontId="3" fillId="0" borderId="28" xfId="0" applyFont="1" applyFill="1" applyBorder="1"/>
    <xf numFmtId="2" fontId="3" fillId="0" borderId="34" xfId="0" applyNumberFormat="1" applyFont="1" applyFill="1" applyBorder="1"/>
    <xf numFmtId="0" fontId="4" fillId="0" borderId="31" xfId="0" applyFont="1" applyFill="1" applyBorder="1"/>
    <xf numFmtId="0" fontId="4" fillId="0" borderId="26" xfId="0" applyFont="1" applyFill="1" applyBorder="1"/>
    <xf numFmtId="0" fontId="4" fillId="0" borderId="35" xfId="0" applyFont="1" applyFill="1" applyBorder="1"/>
    <xf numFmtId="0" fontId="4" fillId="0" borderId="18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2" fontId="0" fillId="0" borderId="0" xfId="0" applyNumberFormat="1" applyFill="1"/>
    <xf numFmtId="2" fontId="7" fillId="0" borderId="12" xfId="0" applyNumberFormat="1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2" fontId="7" fillId="0" borderId="37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>
      <alignment horizontal="center"/>
    </xf>
    <xf numFmtId="2" fontId="4" fillId="0" borderId="31" xfId="0" applyNumberFormat="1" applyFont="1" applyFill="1" applyBorder="1" applyAlignment="1">
      <alignment horizontal="center"/>
    </xf>
    <xf numFmtId="0" fontId="3" fillId="0" borderId="34" xfId="0" applyFont="1" applyFill="1" applyBorder="1"/>
    <xf numFmtId="165" fontId="0" fillId="0" borderId="0" xfId="0" applyNumberFormat="1" applyFill="1"/>
    <xf numFmtId="0" fontId="3" fillId="0" borderId="54" xfId="0" applyFont="1" applyFill="1" applyBorder="1"/>
    <xf numFmtId="0" fontId="8" fillId="0" borderId="28" xfId="0" applyFont="1" applyFill="1" applyBorder="1"/>
    <xf numFmtId="0" fontId="4" fillId="0" borderId="39" xfId="0" applyFont="1" applyFill="1" applyBorder="1" applyAlignment="1">
      <alignment horizontal="center" vertical="center"/>
    </xf>
    <xf numFmtId="2" fontId="7" fillId="0" borderId="15" xfId="0" applyNumberFormat="1" applyFont="1" applyFill="1" applyBorder="1" applyAlignment="1">
      <alignment horizontal="center"/>
    </xf>
    <xf numFmtId="0" fontId="12" fillId="0" borderId="0" xfId="0" applyFont="1" applyFill="1"/>
    <xf numFmtId="0" fontId="4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/>
    </xf>
    <xf numFmtId="2" fontId="12" fillId="0" borderId="0" xfId="0" applyNumberFormat="1" applyFont="1" applyFill="1"/>
    <xf numFmtId="0" fontId="3" fillId="0" borderId="18" xfId="0" applyFont="1" applyFill="1" applyBorder="1"/>
    <xf numFmtId="0" fontId="3" fillId="0" borderId="54" xfId="0" applyFont="1" applyFill="1" applyBorder="1" applyAlignment="1">
      <alignment wrapText="1"/>
    </xf>
    <xf numFmtId="0" fontId="3" fillId="0" borderId="40" xfId="0" applyFont="1" applyFill="1" applyBorder="1"/>
    <xf numFmtId="2" fontId="3" fillId="0" borderId="40" xfId="0" applyNumberFormat="1" applyFont="1" applyFill="1" applyBorder="1"/>
    <xf numFmtId="2" fontId="3" fillId="0" borderId="6" xfId="0" applyNumberFormat="1" applyFont="1" applyFill="1" applyBorder="1"/>
    <xf numFmtId="2" fontId="3" fillId="0" borderId="41" xfId="0" applyNumberFormat="1" applyFont="1" applyFill="1" applyBorder="1"/>
    <xf numFmtId="0" fontId="5" fillId="0" borderId="36" xfId="0" applyFont="1" applyFill="1" applyBorder="1"/>
    <xf numFmtId="2" fontId="5" fillId="0" borderId="40" xfId="0" applyNumberFormat="1" applyFont="1" applyFill="1" applyBorder="1"/>
    <xf numFmtId="0" fontId="3" fillId="0" borderId="42" xfId="0" applyFont="1" applyFill="1" applyBorder="1"/>
    <xf numFmtId="0" fontId="3" fillId="0" borderId="43" xfId="0" applyFont="1" applyFill="1" applyBorder="1"/>
    <xf numFmtId="2" fontId="3" fillId="0" borderId="43" xfId="0" applyNumberFormat="1" applyFont="1" applyFill="1" applyBorder="1"/>
    <xf numFmtId="2" fontId="3" fillId="0" borderId="22" xfId="0" applyNumberFormat="1" applyFont="1" applyFill="1" applyBorder="1"/>
    <xf numFmtId="2" fontId="3" fillId="0" borderId="44" xfId="0" applyNumberFormat="1" applyFont="1" applyFill="1" applyBorder="1"/>
    <xf numFmtId="0" fontId="11" fillId="0" borderId="0" xfId="0" applyFont="1" applyFill="1"/>
    <xf numFmtId="2" fontId="4" fillId="0" borderId="18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36" xfId="0" applyNumberFormat="1" applyFont="1" applyFill="1" applyBorder="1" applyAlignment="1">
      <alignment horizontal="center"/>
    </xf>
    <xf numFmtId="0" fontId="7" fillId="0" borderId="38" xfId="0" applyFont="1" applyFill="1" applyBorder="1"/>
    <xf numFmtId="0" fontId="4" fillId="0" borderId="39" xfId="0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2" fontId="7" fillId="0" borderId="31" xfId="0" applyNumberFormat="1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7" fillId="0" borderId="36" xfId="0" applyNumberFormat="1" applyFont="1" applyFill="1" applyBorder="1" applyAlignment="1">
      <alignment horizontal="center"/>
    </xf>
    <xf numFmtId="0" fontId="4" fillId="0" borderId="0" xfId="0" applyFont="1" applyFill="1"/>
    <xf numFmtId="2" fontId="10" fillId="0" borderId="0" xfId="0" applyNumberFormat="1" applyFont="1" applyFill="1"/>
    <xf numFmtId="0" fontId="6" fillId="0" borderId="38" xfId="0" applyFont="1" applyFill="1" applyBorder="1"/>
    <xf numFmtId="2" fontId="4" fillId="0" borderId="12" xfId="0" applyNumberFormat="1" applyFont="1" applyFill="1" applyBorder="1" applyAlignment="1">
      <alignment horizontal="center"/>
    </xf>
    <xf numFmtId="2" fontId="4" fillId="0" borderId="15" xfId="0" applyNumberFormat="1" applyFont="1" applyFill="1" applyBorder="1" applyAlignment="1">
      <alignment horizontal="center"/>
    </xf>
    <xf numFmtId="2" fontId="4" fillId="0" borderId="37" xfId="0" applyNumberFormat="1" applyFont="1" applyFill="1" applyBorder="1" applyAlignment="1">
      <alignment horizontal="center"/>
    </xf>
    <xf numFmtId="0" fontId="6" fillId="0" borderId="26" xfId="0" applyFont="1" applyFill="1" applyBorder="1"/>
    <xf numFmtId="0" fontId="4" fillId="0" borderId="17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 wrapText="1"/>
    </xf>
    <xf numFmtId="0" fontId="4" fillId="0" borderId="38" xfId="0" applyFont="1" applyFill="1" applyBorder="1"/>
    <xf numFmtId="0" fontId="4" fillId="0" borderId="25" xfId="0" applyFont="1" applyFill="1" applyBorder="1" applyAlignment="1">
      <alignment horizontal="left"/>
    </xf>
    <xf numFmtId="2" fontId="7" fillId="0" borderId="38" xfId="0" applyNumberFormat="1" applyFont="1" applyFill="1" applyBorder="1" applyAlignment="1">
      <alignment horizontal="center"/>
    </xf>
    <xf numFmtId="2" fontId="7" fillId="0" borderId="45" xfId="0" applyNumberFormat="1" applyFont="1" applyFill="1" applyBorder="1" applyAlignment="1">
      <alignment horizontal="center"/>
    </xf>
    <xf numFmtId="0" fontId="7" fillId="0" borderId="26" xfId="0" applyFont="1" applyFill="1" applyBorder="1"/>
    <xf numFmtId="2" fontId="4" fillId="0" borderId="26" xfId="0" applyNumberFormat="1" applyFont="1" applyFill="1" applyBorder="1" applyAlignment="1">
      <alignment horizontal="center"/>
    </xf>
    <xf numFmtId="2" fontId="7" fillId="0" borderId="56" xfId="0" applyNumberFormat="1" applyFont="1" applyFill="1" applyBorder="1" applyAlignment="1">
      <alignment horizontal="center"/>
    </xf>
    <xf numFmtId="0" fontId="9" fillId="0" borderId="38" xfId="0" applyFont="1" applyFill="1" applyBorder="1"/>
    <xf numFmtId="0" fontId="9" fillId="0" borderId="26" xfId="0" applyFont="1" applyFill="1" applyBorder="1"/>
    <xf numFmtId="2" fontId="7" fillId="0" borderId="25" xfId="0" applyNumberFormat="1" applyFont="1" applyFill="1" applyBorder="1" applyAlignment="1">
      <alignment horizontal="center"/>
    </xf>
    <xf numFmtId="2" fontId="7" fillId="0" borderId="41" xfId="0" applyNumberFormat="1" applyFont="1" applyFill="1" applyBorder="1" applyAlignment="1">
      <alignment horizontal="center"/>
    </xf>
    <xf numFmtId="164" fontId="0" fillId="0" borderId="0" xfId="0" applyNumberFormat="1" applyFill="1"/>
    <xf numFmtId="2" fontId="4" fillId="0" borderId="25" xfId="0" applyNumberFormat="1" applyFont="1" applyFill="1" applyBorder="1" applyAlignment="1">
      <alignment horizontal="center"/>
    </xf>
    <xf numFmtId="2" fontId="4" fillId="0" borderId="56" xfId="0" applyNumberFormat="1" applyFont="1" applyFill="1" applyBorder="1" applyAlignment="1">
      <alignment horizontal="center"/>
    </xf>
    <xf numFmtId="0" fontId="7" fillId="0" borderId="51" xfId="0" applyFont="1" applyFill="1" applyBorder="1"/>
    <xf numFmtId="0" fontId="4" fillId="0" borderId="9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7" fillId="0" borderId="53" xfId="0" applyNumberFormat="1" applyFont="1" applyFill="1" applyBorder="1" applyAlignment="1">
      <alignment horizontal="center"/>
    </xf>
    <xf numFmtId="2" fontId="7" fillId="0" borderId="52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7" fillId="0" borderId="46" xfId="0" applyFont="1" applyFill="1" applyBorder="1"/>
    <xf numFmtId="0" fontId="4" fillId="0" borderId="19" xfId="0" applyFont="1" applyFill="1" applyBorder="1"/>
    <xf numFmtId="0" fontId="7" fillId="0" borderId="48" xfId="0" applyFont="1" applyFill="1" applyBorder="1"/>
    <xf numFmtId="0" fontId="7" fillId="0" borderId="47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2" fontId="4" fillId="0" borderId="0" xfId="0" applyNumberFormat="1" applyFont="1" applyFill="1"/>
    <xf numFmtId="164" fontId="4" fillId="0" borderId="0" xfId="0" applyNumberFormat="1" applyFont="1" applyFill="1"/>
    <xf numFmtId="0" fontId="7" fillId="0" borderId="0" xfId="0" applyFont="1" applyFill="1"/>
    <xf numFmtId="164" fontId="7" fillId="0" borderId="0" xfId="0" applyNumberFormat="1" applyFont="1" applyFill="1"/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2" fontId="15" fillId="0" borderId="0" xfId="0" applyNumberFormat="1" applyFont="1" applyFill="1" applyAlignment="1">
      <alignment horizontal="left"/>
    </xf>
    <xf numFmtId="0" fontId="17" fillId="0" borderId="0" xfId="0" applyFont="1" applyFill="1" applyAlignment="1">
      <alignment horizontal="left"/>
    </xf>
    <xf numFmtId="164" fontId="17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122"/>
  <sheetViews>
    <sheetView tabSelected="1" topLeftCell="D3" zoomScale="70" zoomScaleNormal="70" workbookViewId="0">
      <selection activeCell="AB37" sqref="AB37"/>
    </sheetView>
  </sheetViews>
  <sheetFormatPr defaultColWidth="11.5703125" defaultRowHeight="15" x14ac:dyDescent="0.25"/>
  <cols>
    <col min="1" max="1" width="31.7109375" style="18" customWidth="1"/>
    <col min="2" max="2" width="42.85546875" style="18" customWidth="1"/>
    <col min="3" max="3" width="11.85546875" style="18" bestFit="1" customWidth="1"/>
    <col min="4" max="4" width="11.28515625" style="18" customWidth="1"/>
    <col min="5" max="5" width="14.42578125" style="18" customWidth="1"/>
    <col min="6" max="6" width="12.140625" style="18" customWidth="1"/>
    <col min="7" max="7" width="11.7109375" style="18" customWidth="1"/>
    <col min="8" max="8" width="11.85546875" style="18" customWidth="1"/>
    <col min="9" max="9" width="13.140625" style="169" customWidth="1"/>
    <col min="10" max="10" width="4.140625" style="18" customWidth="1"/>
    <col min="11" max="11" width="40.42578125" style="18" customWidth="1"/>
    <col min="12" max="15" width="13.28515625" style="18" customWidth="1"/>
    <col min="16" max="16" width="11.5703125" style="18" customWidth="1"/>
    <col min="17" max="18" width="12.42578125" style="18" customWidth="1"/>
    <col min="19" max="19" width="9.42578125" style="18" customWidth="1"/>
    <col min="20" max="20" width="9.7109375" style="18" customWidth="1"/>
    <col min="21" max="21" width="9.28515625" style="18" customWidth="1"/>
    <col min="22" max="22" width="9.42578125" style="18" customWidth="1"/>
    <col min="23" max="23" width="10.5703125" style="18" customWidth="1"/>
    <col min="24" max="24" width="9.5703125" style="18" customWidth="1"/>
    <col min="25" max="25" width="9.7109375" style="18" customWidth="1"/>
    <col min="26" max="26" width="12" style="18" customWidth="1"/>
    <col min="27" max="27" width="10" style="18" customWidth="1"/>
    <col min="28" max="28" width="11.7109375" style="18" customWidth="1"/>
    <col min="29" max="29" width="12.140625" style="18" customWidth="1"/>
    <col min="30" max="261" width="11.5703125" style="18"/>
    <col min="262" max="262" width="24.5703125" style="18" customWidth="1"/>
    <col min="263" max="263" width="42.85546875" style="18" customWidth="1"/>
    <col min="264" max="264" width="11.5703125" style="18"/>
    <col min="265" max="265" width="11.28515625" style="18" customWidth="1"/>
    <col min="266" max="266" width="12.42578125" style="18" customWidth="1"/>
    <col min="267" max="267" width="12.140625" style="18" customWidth="1"/>
    <col min="268" max="268" width="11.7109375" style="18" customWidth="1"/>
    <col min="269" max="269" width="11.85546875" style="18" customWidth="1"/>
    <col min="270" max="270" width="9.140625" style="18" customWidth="1"/>
    <col min="271" max="271" width="4.140625" style="18" customWidth="1"/>
    <col min="272" max="272" width="42.42578125" style="18" customWidth="1"/>
    <col min="273" max="273" width="14.5703125" style="18" customWidth="1"/>
    <col min="274" max="274" width="12.42578125" style="18" customWidth="1"/>
    <col min="275" max="275" width="11.7109375" style="18" customWidth="1"/>
    <col min="276" max="276" width="12.140625" style="18" customWidth="1"/>
    <col min="277" max="517" width="11.5703125" style="18"/>
    <col min="518" max="518" width="24.5703125" style="18" customWidth="1"/>
    <col min="519" max="519" width="42.85546875" style="18" customWidth="1"/>
    <col min="520" max="520" width="11.5703125" style="18"/>
    <col min="521" max="521" width="11.28515625" style="18" customWidth="1"/>
    <col min="522" max="522" width="12.42578125" style="18" customWidth="1"/>
    <col min="523" max="523" width="12.140625" style="18" customWidth="1"/>
    <col min="524" max="524" width="11.7109375" style="18" customWidth="1"/>
    <col min="525" max="525" width="11.85546875" style="18" customWidth="1"/>
    <col min="526" max="526" width="9.140625" style="18" customWidth="1"/>
    <col min="527" max="527" width="4.140625" style="18" customWidth="1"/>
    <col min="528" max="528" width="42.42578125" style="18" customWidth="1"/>
    <col min="529" max="529" width="14.5703125" style="18" customWidth="1"/>
    <col min="530" max="530" width="12.42578125" style="18" customWidth="1"/>
    <col min="531" max="531" width="11.7109375" style="18" customWidth="1"/>
    <col min="532" max="532" width="12.140625" style="18" customWidth="1"/>
    <col min="533" max="773" width="11.5703125" style="18"/>
    <col min="774" max="774" width="24.5703125" style="18" customWidth="1"/>
    <col min="775" max="775" width="42.85546875" style="18" customWidth="1"/>
    <col min="776" max="776" width="11.5703125" style="18"/>
    <col min="777" max="777" width="11.28515625" style="18" customWidth="1"/>
    <col min="778" max="778" width="12.42578125" style="18" customWidth="1"/>
    <col min="779" max="779" width="12.140625" style="18" customWidth="1"/>
    <col min="780" max="780" width="11.7109375" style="18" customWidth="1"/>
    <col min="781" max="781" width="11.85546875" style="18" customWidth="1"/>
    <col min="782" max="782" width="9.140625" style="18" customWidth="1"/>
    <col min="783" max="783" width="4.140625" style="18" customWidth="1"/>
    <col min="784" max="784" width="42.42578125" style="18" customWidth="1"/>
    <col min="785" max="785" width="14.5703125" style="18" customWidth="1"/>
    <col min="786" max="786" width="12.42578125" style="18" customWidth="1"/>
    <col min="787" max="787" width="11.7109375" style="18" customWidth="1"/>
    <col min="788" max="788" width="12.140625" style="18" customWidth="1"/>
    <col min="789" max="1029" width="11.5703125" style="18"/>
    <col min="1030" max="1030" width="24.5703125" style="18" customWidth="1"/>
    <col min="1031" max="1031" width="42.85546875" style="18" customWidth="1"/>
    <col min="1032" max="1032" width="11.5703125" style="18"/>
    <col min="1033" max="1033" width="11.28515625" style="18" customWidth="1"/>
    <col min="1034" max="1034" width="12.42578125" style="18" customWidth="1"/>
    <col min="1035" max="1035" width="12.140625" style="18" customWidth="1"/>
    <col min="1036" max="1036" width="11.7109375" style="18" customWidth="1"/>
    <col min="1037" max="1037" width="11.85546875" style="18" customWidth="1"/>
    <col min="1038" max="1038" width="9.140625" style="18" customWidth="1"/>
    <col min="1039" max="1039" width="4.140625" style="18" customWidth="1"/>
    <col min="1040" max="1040" width="42.42578125" style="18" customWidth="1"/>
    <col min="1041" max="1041" width="14.5703125" style="18" customWidth="1"/>
    <col min="1042" max="1042" width="12.42578125" style="18" customWidth="1"/>
    <col min="1043" max="1043" width="11.7109375" style="18" customWidth="1"/>
    <col min="1044" max="1044" width="12.140625" style="18" customWidth="1"/>
    <col min="1045" max="1285" width="11.5703125" style="18"/>
    <col min="1286" max="1286" width="24.5703125" style="18" customWidth="1"/>
    <col min="1287" max="1287" width="42.85546875" style="18" customWidth="1"/>
    <col min="1288" max="1288" width="11.5703125" style="18"/>
    <col min="1289" max="1289" width="11.28515625" style="18" customWidth="1"/>
    <col min="1290" max="1290" width="12.42578125" style="18" customWidth="1"/>
    <col min="1291" max="1291" width="12.140625" style="18" customWidth="1"/>
    <col min="1292" max="1292" width="11.7109375" style="18" customWidth="1"/>
    <col min="1293" max="1293" width="11.85546875" style="18" customWidth="1"/>
    <col min="1294" max="1294" width="9.140625" style="18" customWidth="1"/>
    <col min="1295" max="1295" width="4.140625" style="18" customWidth="1"/>
    <col min="1296" max="1296" width="42.42578125" style="18" customWidth="1"/>
    <col min="1297" max="1297" width="14.5703125" style="18" customWidth="1"/>
    <col min="1298" max="1298" width="12.42578125" style="18" customWidth="1"/>
    <col min="1299" max="1299" width="11.7109375" style="18" customWidth="1"/>
    <col min="1300" max="1300" width="12.140625" style="18" customWidth="1"/>
    <col min="1301" max="1541" width="11.5703125" style="18"/>
    <col min="1542" max="1542" width="24.5703125" style="18" customWidth="1"/>
    <col min="1543" max="1543" width="42.85546875" style="18" customWidth="1"/>
    <col min="1544" max="1544" width="11.5703125" style="18"/>
    <col min="1545" max="1545" width="11.28515625" style="18" customWidth="1"/>
    <col min="1546" max="1546" width="12.42578125" style="18" customWidth="1"/>
    <col min="1547" max="1547" width="12.140625" style="18" customWidth="1"/>
    <col min="1548" max="1548" width="11.7109375" style="18" customWidth="1"/>
    <col min="1549" max="1549" width="11.85546875" style="18" customWidth="1"/>
    <col min="1550" max="1550" width="9.140625" style="18" customWidth="1"/>
    <col min="1551" max="1551" width="4.140625" style="18" customWidth="1"/>
    <col min="1552" max="1552" width="42.42578125" style="18" customWidth="1"/>
    <col min="1553" max="1553" width="14.5703125" style="18" customWidth="1"/>
    <col min="1554" max="1554" width="12.42578125" style="18" customWidth="1"/>
    <col min="1555" max="1555" width="11.7109375" style="18" customWidth="1"/>
    <col min="1556" max="1556" width="12.140625" style="18" customWidth="1"/>
    <col min="1557" max="1797" width="11.5703125" style="18"/>
    <col min="1798" max="1798" width="24.5703125" style="18" customWidth="1"/>
    <col min="1799" max="1799" width="42.85546875" style="18" customWidth="1"/>
    <col min="1800" max="1800" width="11.5703125" style="18"/>
    <col min="1801" max="1801" width="11.28515625" style="18" customWidth="1"/>
    <col min="1802" max="1802" width="12.42578125" style="18" customWidth="1"/>
    <col min="1803" max="1803" width="12.140625" style="18" customWidth="1"/>
    <col min="1804" max="1804" width="11.7109375" style="18" customWidth="1"/>
    <col min="1805" max="1805" width="11.85546875" style="18" customWidth="1"/>
    <col min="1806" max="1806" width="9.140625" style="18" customWidth="1"/>
    <col min="1807" max="1807" width="4.140625" style="18" customWidth="1"/>
    <col min="1808" max="1808" width="42.42578125" style="18" customWidth="1"/>
    <col min="1809" max="1809" width="14.5703125" style="18" customWidth="1"/>
    <col min="1810" max="1810" width="12.42578125" style="18" customWidth="1"/>
    <col min="1811" max="1811" width="11.7109375" style="18" customWidth="1"/>
    <col min="1812" max="1812" width="12.140625" style="18" customWidth="1"/>
    <col min="1813" max="2053" width="11.5703125" style="18"/>
    <col min="2054" max="2054" width="24.5703125" style="18" customWidth="1"/>
    <col min="2055" max="2055" width="42.85546875" style="18" customWidth="1"/>
    <col min="2056" max="2056" width="11.5703125" style="18"/>
    <col min="2057" max="2057" width="11.28515625" style="18" customWidth="1"/>
    <col min="2058" max="2058" width="12.42578125" style="18" customWidth="1"/>
    <col min="2059" max="2059" width="12.140625" style="18" customWidth="1"/>
    <col min="2060" max="2060" width="11.7109375" style="18" customWidth="1"/>
    <col min="2061" max="2061" width="11.85546875" style="18" customWidth="1"/>
    <col min="2062" max="2062" width="9.140625" style="18" customWidth="1"/>
    <col min="2063" max="2063" width="4.140625" style="18" customWidth="1"/>
    <col min="2064" max="2064" width="42.42578125" style="18" customWidth="1"/>
    <col min="2065" max="2065" width="14.5703125" style="18" customWidth="1"/>
    <col min="2066" max="2066" width="12.42578125" style="18" customWidth="1"/>
    <col min="2067" max="2067" width="11.7109375" style="18" customWidth="1"/>
    <col min="2068" max="2068" width="12.140625" style="18" customWidth="1"/>
    <col min="2069" max="2309" width="11.5703125" style="18"/>
    <col min="2310" max="2310" width="24.5703125" style="18" customWidth="1"/>
    <col min="2311" max="2311" width="42.85546875" style="18" customWidth="1"/>
    <col min="2312" max="2312" width="11.5703125" style="18"/>
    <col min="2313" max="2313" width="11.28515625" style="18" customWidth="1"/>
    <col min="2314" max="2314" width="12.42578125" style="18" customWidth="1"/>
    <col min="2315" max="2315" width="12.140625" style="18" customWidth="1"/>
    <col min="2316" max="2316" width="11.7109375" style="18" customWidth="1"/>
    <col min="2317" max="2317" width="11.85546875" style="18" customWidth="1"/>
    <col min="2318" max="2318" width="9.140625" style="18" customWidth="1"/>
    <col min="2319" max="2319" width="4.140625" style="18" customWidth="1"/>
    <col min="2320" max="2320" width="42.42578125" style="18" customWidth="1"/>
    <col min="2321" max="2321" width="14.5703125" style="18" customWidth="1"/>
    <col min="2322" max="2322" width="12.42578125" style="18" customWidth="1"/>
    <col min="2323" max="2323" width="11.7109375" style="18" customWidth="1"/>
    <col min="2324" max="2324" width="12.140625" style="18" customWidth="1"/>
    <col min="2325" max="2565" width="11.5703125" style="18"/>
    <col min="2566" max="2566" width="24.5703125" style="18" customWidth="1"/>
    <col min="2567" max="2567" width="42.85546875" style="18" customWidth="1"/>
    <col min="2568" max="2568" width="11.5703125" style="18"/>
    <col min="2569" max="2569" width="11.28515625" style="18" customWidth="1"/>
    <col min="2570" max="2570" width="12.42578125" style="18" customWidth="1"/>
    <col min="2571" max="2571" width="12.140625" style="18" customWidth="1"/>
    <col min="2572" max="2572" width="11.7109375" style="18" customWidth="1"/>
    <col min="2573" max="2573" width="11.85546875" style="18" customWidth="1"/>
    <col min="2574" max="2574" width="9.140625" style="18" customWidth="1"/>
    <col min="2575" max="2575" width="4.140625" style="18" customWidth="1"/>
    <col min="2576" max="2576" width="42.42578125" style="18" customWidth="1"/>
    <col min="2577" max="2577" width="14.5703125" style="18" customWidth="1"/>
    <col min="2578" max="2578" width="12.42578125" style="18" customWidth="1"/>
    <col min="2579" max="2579" width="11.7109375" style="18" customWidth="1"/>
    <col min="2580" max="2580" width="12.140625" style="18" customWidth="1"/>
    <col min="2581" max="2821" width="11.5703125" style="18"/>
    <col min="2822" max="2822" width="24.5703125" style="18" customWidth="1"/>
    <col min="2823" max="2823" width="42.85546875" style="18" customWidth="1"/>
    <col min="2824" max="2824" width="11.5703125" style="18"/>
    <col min="2825" max="2825" width="11.28515625" style="18" customWidth="1"/>
    <col min="2826" max="2826" width="12.42578125" style="18" customWidth="1"/>
    <col min="2827" max="2827" width="12.140625" style="18" customWidth="1"/>
    <col min="2828" max="2828" width="11.7109375" style="18" customWidth="1"/>
    <col min="2829" max="2829" width="11.85546875" style="18" customWidth="1"/>
    <col min="2830" max="2830" width="9.140625" style="18" customWidth="1"/>
    <col min="2831" max="2831" width="4.140625" style="18" customWidth="1"/>
    <col min="2832" max="2832" width="42.42578125" style="18" customWidth="1"/>
    <col min="2833" max="2833" width="14.5703125" style="18" customWidth="1"/>
    <col min="2834" max="2834" width="12.42578125" style="18" customWidth="1"/>
    <col min="2835" max="2835" width="11.7109375" style="18" customWidth="1"/>
    <col min="2836" max="2836" width="12.140625" style="18" customWidth="1"/>
    <col min="2837" max="3077" width="11.5703125" style="18"/>
    <col min="3078" max="3078" width="24.5703125" style="18" customWidth="1"/>
    <col min="3079" max="3079" width="42.85546875" style="18" customWidth="1"/>
    <col min="3080" max="3080" width="11.5703125" style="18"/>
    <col min="3081" max="3081" width="11.28515625" style="18" customWidth="1"/>
    <col min="3082" max="3082" width="12.42578125" style="18" customWidth="1"/>
    <col min="3083" max="3083" width="12.140625" style="18" customWidth="1"/>
    <col min="3084" max="3084" width="11.7109375" style="18" customWidth="1"/>
    <col min="3085" max="3085" width="11.85546875" style="18" customWidth="1"/>
    <col min="3086" max="3086" width="9.140625" style="18" customWidth="1"/>
    <col min="3087" max="3087" width="4.140625" style="18" customWidth="1"/>
    <col min="3088" max="3088" width="42.42578125" style="18" customWidth="1"/>
    <col min="3089" max="3089" width="14.5703125" style="18" customWidth="1"/>
    <col min="3090" max="3090" width="12.42578125" style="18" customWidth="1"/>
    <col min="3091" max="3091" width="11.7109375" style="18" customWidth="1"/>
    <col min="3092" max="3092" width="12.140625" style="18" customWidth="1"/>
    <col min="3093" max="3333" width="11.5703125" style="18"/>
    <col min="3334" max="3334" width="24.5703125" style="18" customWidth="1"/>
    <col min="3335" max="3335" width="42.85546875" style="18" customWidth="1"/>
    <col min="3336" max="3336" width="11.5703125" style="18"/>
    <col min="3337" max="3337" width="11.28515625" style="18" customWidth="1"/>
    <col min="3338" max="3338" width="12.42578125" style="18" customWidth="1"/>
    <col min="3339" max="3339" width="12.140625" style="18" customWidth="1"/>
    <col min="3340" max="3340" width="11.7109375" style="18" customWidth="1"/>
    <col min="3341" max="3341" width="11.85546875" style="18" customWidth="1"/>
    <col min="3342" max="3342" width="9.140625" style="18" customWidth="1"/>
    <col min="3343" max="3343" width="4.140625" style="18" customWidth="1"/>
    <col min="3344" max="3344" width="42.42578125" style="18" customWidth="1"/>
    <col min="3345" max="3345" width="14.5703125" style="18" customWidth="1"/>
    <col min="3346" max="3346" width="12.42578125" style="18" customWidth="1"/>
    <col min="3347" max="3347" width="11.7109375" style="18" customWidth="1"/>
    <col min="3348" max="3348" width="12.140625" style="18" customWidth="1"/>
    <col min="3349" max="3589" width="11.5703125" style="18"/>
    <col min="3590" max="3590" width="24.5703125" style="18" customWidth="1"/>
    <col min="3591" max="3591" width="42.85546875" style="18" customWidth="1"/>
    <col min="3592" max="3592" width="11.5703125" style="18"/>
    <col min="3593" max="3593" width="11.28515625" style="18" customWidth="1"/>
    <col min="3594" max="3594" width="12.42578125" style="18" customWidth="1"/>
    <col min="3595" max="3595" width="12.140625" style="18" customWidth="1"/>
    <col min="3596" max="3596" width="11.7109375" style="18" customWidth="1"/>
    <col min="3597" max="3597" width="11.85546875" style="18" customWidth="1"/>
    <col min="3598" max="3598" width="9.140625" style="18" customWidth="1"/>
    <col min="3599" max="3599" width="4.140625" style="18" customWidth="1"/>
    <col min="3600" max="3600" width="42.42578125" style="18" customWidth="1"/>
    <col min="3601" max="3601" width="14.5703125" style="18" customWidth="1"/>
    <col min="3602" max="3602" width="12.42578125" style="18" customWidth="1"/>
    <col min="3603" max="3603" width="11.7109375" style="18" customWidth="1"/>
    <col min="3604" max="3604" width="12.140625" style="18" customWidth="1"/>
    <col min="3605" max="3845" width="11.5703125" style="18"/>
    <col min="3846" max="3846" width="24.5703125" style="18" customWidth="1"/>
    <col min="3847" max="3847" width="42.85546875" style="18" customWidth="1"/>
    <col min="3848" max="3848" width="11.5703125" style="18"/>
    <col min="3849" max="3849" width="11.28515625" style="18" customWidth="1"/>
    <col min="3850" max="3850" width="12.42578125" style="18" customWidth="1"/>
    <col min="3851" max="3851" width="12.140625" style="18" customWidth="1"/>
    <col min="3852" max="3852" width="11.7109375" style="18" customWidth="1"/>
    <col min="3853" max="3853" width="11.85546875" style="18" customWidth="1"/>
    <col min="3854" max="3854" width="9.140625" style="18" customWidth="1"/>
    <col min="3855" max="3855" width="4.140625" style="18" customWidth="1"/>
    <col min="3856" max="3856" width="42.42578125" style="18" customWidth="1"/>
    <col min="3857" max="3857" width="14.5703125" style="18" customWidth="1"/>
    <col min="3858" max="3858" width="12.42578125" style="18" customWidth="1"/>
    <col min="3859" max="3859" width="11.7109375" style="18" customWidth="1"/>
    <col min="3860" max="3860" width="12.140625" style="18" customWidth="1"/>
    <col min="3861" max="4101" width="11.5703125" style="18"/>
    <col min="4102" max="4102" width="24.5703125" style="18" customWidth="1"/>
    <col min="4103" max="4103" width="42.85546875" style="18" customWidth="1"/>
    <col min="4104" max="4104" width="11.5703125" style="18"/>
    <col min="4105" max="4105" width="11.28515625" style="18" customWidth="1"/>
    <col min="4106" max="4106" width="12.42578125" style="18" customWidth="1"/>
    <col min="4107" max="4107" width="12.140625" style="18" customWidth="1"/>
    <col min="4108" max="4108" width="11.7109375" style="18" customWidth="1"/>
    <col min="4109" max="4109" width="11.85546875" style="18" customWidth="1"/>
    <col min="4110" max="4110" width="9.140625" style="18" customWidth="1"/>
    <col min="4111" max="4111" width="4.140625" style="18" customWidth="1"/>
    <col min="4112" max="4112" width="42.42578125" style="18" customWidth="1"/>
    <col min="4113" max="4113" width="14.5703125" style="18" customWidth="1"/>
    <col min="4114" max="4114" width="12.42578125" style="18" customWidth="1"/>
    <col min="4115" max="4115" width="11.7109375" style="18" customWidth="1"/>
    <col min="4116" max="4116" width="12.140625" style="18" customWidth="1"/>
    <col min="4117" max="4357" width="11.5703125" style="18"/>
    <col min="4358" max="4358" width="24.5703125" style="18" customWidth="1"/>
    <col min="4359" max="4359" width="42.85546875" style="18" customWidth="1"/>
    <col min="4360" max="4360" width="11.5703125" style="18"/>
    <col min="4361" max="4361" width="11.28515625" style="18" customWidth="1"/>
    <col min="4362" max="4362" width="12.42578125" style="18" customWidth="1"/>
    <col min="4363" max="4363" width="12.140625" style="18" customWidth="1"/>
    <col min="4364" max="4364" width="11.7109375" style="18" customWidth="1"/>
    <col min="4365" max="4365" width="11.85546875" style="18" customWidth="1"/>
    <col min="4366" max="4366" width="9.140625" style="18" customWidth="1"/>
    <col min="4367" max="4367" width="4.140625" style="18" customWidth="1"/>
    <col min="4368" max="4368" width="42.42578125" style="18" customWidth="1"/>
    <col min="4369" max="4369" width="14.5703125" style="18" customWidth="1"/>
    <col min="4370" max="4370" width="12.42578125" style="18" customWidth="1"/>
    <col min="4371" max="4371" width="11.7109375" style="18" customWidth="1"/>
    <col min="4372" max="4372" width="12.140625" style="18" customWidth="1"/>
    <col min="4373" max="4613" width="11.5703125" style="18"/>
    <col min="4614" max="4614" width="24.5703125" style="18" customWidth="1"/>
    <col min="4615" max="4615" width="42.85546875" style="18" customWidth="1"/>
    <col min="4616" max="4616" width="11.5703125" style="18"/>
    <col min="4617" max="4617" width="11.28515625" style="18" customWidth="1"/>
    <col min="4618" max="4618" width="12.42578125" style="18" customWidth="1"/>
    <col min="4619" max="4619" width="12.140625" style="18" customWidth="1"/>
    <col min="4620" max="4620" width="11.7109375" style="18" customWidth="1"/>
    <col min="4621" max="4621" width="11.85546875" style="18" customWidth="1"/>
    <col min="4622" max="4622" width="9.140625" style="18" customWidth="1"/>
    <col min="4623" max="4623" width="4.140625" style="18" customWidth="1"/>
    <col min="4624" max="4624" width="42.42578125" style="18" customWidth="1"/>
    <col min="4625" max="4625" width="14.5703125" style="18" customWidth="1"/>
    <col min="4626" max="4626" width="12.42578125" style="18" customWidth="1"/>
    <col min="4627" max="4627" width="11.7109375" style="18" customWidth="1"/>
    <col min="4628" max="4628" width="12.140625" style="18" customWidth="1"/>
    <col min="4629" max="4869" width="11.5703125" style="18"/>
    <col min="4870" max="4870" width="24.5703125" style="18" customWidth="1"/>
    <col min="4871" max="4871" width="42.85546875" style="18" customWidth="1"/>
    <col min="4872" max="4872" width="11.5703125" style="18"/>
    <col min="4873" max="4873" width="11.28515625" style="18" customWidth="1"/>
    <col min="4874" max="4874" width="12.42578125" style="18" customWidth="1"/>
    <col min="4875" max="4875" width="12.140625" style="18" customWidth="1"/>
    <col min="4876" max="4876" width="11.7109375" style="18" customWidth="1"/>
    <col min="4877" max="4877" width="11.85546875" style="18" customWidth="1"/>
    <col min="4878" max="4878" width="9.140625" style="18" customWidth="1"/>
    <col min="4879" max="4879" width="4.140625" style="18" customWidth="1"/>
    <col min="4880" max="4880" width="42.42578125" style="18" customWidth="1"/>
    <col min="4881" max="4881" width="14.5703125" style="18" customWidth="1"/>
    <col min="4882" max="4882" width="12.42578125" style="18" customWidth="1"/>
    <col min="4883" max="4883" width="11.7109375" style="18" customWidth="1"/>
    <col min="4884" max="4884" width="12.140625" style="18" customWidth="1"/>
    <col min="4885" max="5125" width="11.5703125" style="18"/>
    <col min="5126" max="5126" width="24.5703125" style="18" customWidth="1"/>
    <col min="5127" max="5127" width="42.85546875" style="18" customWidth="1"/>
    <col min="5128" max="5128" width="11.5703125" style="18"/>
    <col min="5129" max="5129" width="11.28515625" style="18" customWidth="1"/>
    <col min="5130" max="5130" width="12.42578125" style="18" customWidth="1"/>
    <col min="5131" max="5131" width="12.140625" style="18" customWidth="1"/>
    <col min="5132" max="5132" width="11.7109375" style="18" customWidth="1"/>
    <col min="5133" max="5133" width="11.85546875" style="18" customWidth="1"/>
    <col min="5134" max="5134" width="9.140625" style="18" customWidth="1"/>
    <col min="5135" max="5135" width="4.140625" style="18" customWidth="1"/>
    <col min="5136" max="5136" width="42.42578125" style="18" customWidth="1"/>
    <col min="5137" max="5137" width="14.5703125" style="18" customWidth="1"/>
    <col min="5138" max="5138" width="12.42578125" style="18" customWidth="1"/>
    <col min="5139" max="5139" width="11.7109375" style="18" customWidth="1"/>
    <col min="5140" max="5140" width="12.140625" style="18" customWidth="1"/>
    <col min="5141" max="5381" width="11.5703125" style="18"/>
    <col min="5382" max="5382" width="24.5703125" style="18" customWidth="1"/>
    <col min="5383" max="5383" width="42.85546875" style="18" customWidth="1"/>
    <col min="5384" max="5384" width="11.5703125" style="18"/>
    <col min="5385" max="5385" width="11.28515625" style="18" customWidth="1"/>
    <col min="5386" max="5386" width="12.42578125" style="18" customWidth="1"/>
    <col min="5387" max="5387" width="12.140625" style="18" customWidth="1"/>
    <col min="5388" max="5388" width="11.7109375" style="18" customWidth="1"/>
    <col min="5389" max="5389" width="11.85546875" style="18" customWidth="1"/>
    <col min="5390" max="5390" width="9.140625" style="18" customWidth="1"/>
    <col min="5391" max="5391" width="4.140625" style="18" customWidth="1"/>
    <col min="5392" max="5392" width="42.42578125" style="18" customWidth="1"/>
    <col min="5393" max="5393" width="14.5703125" style="18" customWidth="1"/>
    <col min="5394" max="5394" width="12.42578125" style="18" customWidth="1"/>
    <col min="5395" max="5395" width="11.7109375" style="18" customWidth="1"/>
    <col min="5396" max="5396" width="12.140625" style="18" customWidth="1"/>
    <col min="5397" max="5637" width="11.5703125" style="18"/>
    <col min="5638" max="5638" width="24.5703125" style="18" customWidth="1"/>
    <col min="5639" max="5639" width="42.85546875" style="18" customWidth="1"/>
    <col min="5640" max="5640" width="11.5703125" style="18"/>
    <col min="5641" max="5641" width="11.28515625" style="18" customWidth="1"/>
    <col min="5642" max="5642" width="12.42578125" style="18" customWidth="1"/>
    <col min="5643" max="5643" width="12.140625" style="18" customWidth="1"/>
    <col min="5644" max="5644" width="11.7109375" style="18" customWidth="1"/>
    <col min="5645" max="5645" width="11.85546875" style="18" customWidth="1"/>
    <col min="5646" max="5646" width="9.140625" style="18" customWidth="1"/>
    <col min="5647" max="5647" width="4.140625" style="18" customWidth="1"/>
    <col min="5648" max="5648" width="42.42578125" style="18" customWidth="1"/>
    <col min="5649" max="5649" width="14.5703125" style="18" customWidth="1"/>
    <col min="5650" max="5650" width="12.42578125" style="18" customWidth="1"/>
    <col min="5651" max="5651" width="11.7109375" style="18" customWidth="1"/>
    <col min="5652" max="5652" width="12.140625" style="18" customWidth="1"/>
    <col min="5653" max="5893" width="11.5703125" style="18"/>
    <col min="5894" max="5894" width="24.5703125" style="18" customWidth="1"/>
    <col min="5895" max="5895" width="42.85546875" style="18" customWidth="1"/>
    <col min="5896" max="5896" width="11.5703125" style="18"/>
    <col min="5897" max="5897" width="11.28515625" style="18" customWidth="1"/>
    <col min="5898" max="5898" width="12.42578125" style="18" customWidth="1"/>
    <col min="5899" max="5899" width="12.140625" style="18" customWidth="1"/>
    <col min="5900" max="5900" width="11.7109375" style="18" customWidth="1"/>
    <col min="5901" max="5901" width="11.85546875" style="18" customWidth="1"/>
    <col min="5902" max="5902" width="9.140625" style="18" customWidth="1"/>
    <col min="5903" max="5903" width="4.140625" style="18" customWidth="1"/>
    <col min="5904" max="5904" width="42.42578125" style="18" customWidth="1"/>
    <col min="5905" max="5905" width="14.5703125" style="18" customWidth="1"/>
    <col min="5906" max="5906" width="12.42578125" style="18" customWidth="1"/>
    <col min="5907" max="5907" width="11.7109375" style="18" customWidth="1"/>
    <col min="5908" max="5908" width="12.140625" style="18" customWidth="1"/>
    <col min="5909" max="6149" width="11.5703125" style="18"/>
    <col min="6150" max="6150" width="24.5703125" style="18" customWidth="1"/>
    <col min="6151" max="6151" width="42.85546875" style="18" customWidth="1"/>
    <col min="6152" max="6152" width="11.5703125" style="18"/>
    <col min="6153" max="6153" width="11.28515625" style="18" customWidth="1"/>
    <col min="6154" max="6154" width="12.42578125" style="18" customWidth="1"/>
    <col min="6155" max="6155" width="12.140625" style="18" customWidth="1"/>
    <col min="6156" max="6156" width="11.7109375" style="18" customWidth="1"/>
    <col min="6157" max="6157" width="11.85546875" style="18" customWidth="1"/>
    <col min="6158" max="6158" width="9.140625" style="18" customWidth="1"/>
    <col min="6159" max="6159" width="4.140625" style="18" customWidth="1"/>
    <col min="6160" max="6160" width="42.42578125" style="18" customWidth="1"/>
    <col min="6161" max="6161" width="14.5703125" style="18" customWidth="1"/>
    <col min="6162" max="6162" width="12.42578125" style="18" customWidth="1"/>
    <col min="6163" max="6163" width="11.7109375" style="18" customWidth="1"/>
    <col min="6164" max="6164" width="12.140625" style="18" customWidth="1"/>
    <col min="6165" max="6405" width="11.5703125" style="18"/>
    <col min="6406" max="6406" width="24.5703125" style="18" customWidth="1"/>
    <col min="6407" max="6407" width="42.85546875" style="18" customWidth="1"/>
    <col min="6408" max="6408" width="11.5703125" style="18"/>
    <col min="6409" max="6409" width="11.28515625" style="18" customWidth="1"/>
    <col min="6410" max="6410" width="12.42578125" style="18" customWidth="1"/>
    <col min="6411" max="6411" width="12.140625" style="18" customWidth="1"/>
    <col min="6412" max="6412" width="11.7109375" style="18" customWidth="1"/>
    <col min="6413" max="6413" width="11.85546875" style="18" customWidth="1"/>
    <col min="6414" max="6414" width="9.140625" style="18" customWidth="1"/>
    <col min="6415" max="6415" width="4.140625" style="18" customWidth="1"/>
    <col min="6416" max="6416" width="42.42578125" style="18" customWidth="1"/>
    <col min="6417" max="6417" width="14.5703125" style="18" customWidth="1"/>
    <col min="6418" max="6418" width="12.42578125" style="18" customWidth="1"/>
    <col min="6419" max="6419" width="11.7109375" style="18" customWidth="1"/>
    <col min="6420" max="6420" width="12.140625" style="18" customWidth="1"/>
    <col min="6421" max="6661" width="11.5703125" style="18"/>
    <col min="6662" max="6662" width="24.5703125" style="18" customWidth="1"/>
    <col min="6663" max="6663" width="42.85546875" style="18" customWidth="1"/>
    <col min="6664" max="6664" width="11.5703125" style="18"/>
    <col min="6665" max="6665" width="11.28515625" style="18" customWidth="1"/>
    <col min="6666" max="6666" width="12.42578125" style="18" customWidth="1"/>
    <col min="6667" max="6667" width="12.140625" style="18" customWidth="1"/>
    <col min="6668" max="6668" width="11.7109375" style="18" customWidth="1"/>
    <col min="6669" max="6669" width="11.85546875" style="18" customWidth="1"/>
    <col min="6670" max="6670" width="9.140625" style="18" customWidth="1"/>
    <col min="6671" max="6671" width="4.140625" style="18" customWidth="1"/>
    <col min="6672" max="6672" width="42.42578125" style="18" customWidth="1"/>
    <col min="6673" max="6673" width="14.5703125" style="18" customWidth="1"/>
    <col min="6674" max="6674" width="12.42578125" style="18" customWidth="1"/>
    <col min="6675" max="6675" width="11.7109375" style="18" customWidth="1"/>
    <col min="6676" max="6676" width="12.140625" style="18" customWidth="1"/>
    <col min="6677" max="6917" width="11.5703125" style="18"/>
    <col min="6918" max="6918" width="24.5703125" style="18" customWidth="1"/>
    <col min="6919" max="6919" width="42.85546875" style="18" customWidth="1"/>
    <col min="6920" max="6920" width="11.5703125" style="18"/>
    <col min="6921" max="6921" width="11.28515625" style="18" customWidth="1"/>
    <col min="6922" max="6922" width="12.42578125" style="18" customWidth="1"/>
    <col min="6923" max="6923" width="12.140625" style="18" customWidth="1"/>
    <col min="6924" max="6924" width="11.7109375" style="18" customWidth="1"/>
    <col min="6925" max="6925" width="11.85546875" style="18" customWidth="1"/>
    <col min="6926" max="6926" width="9.140625" style="18" customWidth="1"/>
    <col min="6927" max="6927" width="4.140625" style="18" customWidth="1"/>
    <col min="6928" max="6928" width="42.42578125" style="18" customWidth="1"/>
    <col min="6929" max="6929" width="14.5703125" style="18" customWidth="1"/>
    <col min="6930" max="6930" width="12.42578125" style="18" customWidth="1"/>
    <col min="6931" max="6931" width="11.7109375" style="18" customWidth="1"/>
    <col min="6932" max="6932" width="12.140625" style="18" customWidth="1"/>
    <col min="6933" max="7173" width="11.5703125" style="18"/>
    <col min="7174" max="7174" width="24.5703125" style="18" customWidth="1"/>
    <col min="7175" max="7175" width="42.85546875" style="18" customWidth="1"/>
    <col min="7176" max="7176" width="11.5703125" style="18"/>
    <col min="7177" max="7177" width="11.28515625" style="18" customWidth="1"/>
    <col min="7178" max="7178" width="12.42578125" style="18" customWidth="1"/>
    <col min="7179" max="7179" width="12.140625" style="18" customWidth="1"/>
    <col min="7180" max="7180" width="11.7109375" style="18" customWidth="1"/>
    <col min="7181" max="7181" width="11.85546875" style="18" customWidth="1"/>
    <col min="7182" max="7182" width="9.140625" style="18" customWidth="1"/>
    <col min="7183" max="7183" width="4.140625" style="18" customWidth="1"/>
    <col min="7184" max="7184" width="42.42578125" style="18" customWidth="1"/>
    <col min="7185" max="7185" width="14.5703125" style="18" customWidth="1"/>
    <col min="7186" max="7186" width="12.42578125" style="18" customWidth="1"/>
    <col min="7187" max="7187" width="11.7109375" style="18" customWidth="1"/>
    <col min="7188" max="7188" width="12.140625" style="18" customWidth="1"/>
    <col min="7189" max="7429" width="11.5703125" style="18"/>
    <col min="7430" max="7430" width="24.5703125" style="18" customWidth="1"/>
    <col min="7431" max="7431" width="42.85546875" style="18" customWidth="1"/>
    <col min="7432" max="7432" width="11.5703125" style="18"/>
    <col min="7433" max="7433" width="11.28515625" style="18" customWidth="1"/>
    <col min="7434" max="7434" width="12.42578125" style="18" customWidth="1"/>
    <col min="7435" max="7435" width="12.140625" style="18" customWidth="1"/>
    <col min="7436" max="7436" width="11.7109375" style="18" customWidth="1"/>
    <col min="7437" max="7437" width="11.85546875" style="18" customWidth="1"/>
    <col min="7438" max="7438" width="9.140625" style="18" customWidth="1"/>
    <col min="7439" max="7439" width="4.140625" style="18" customWidth="1"/>
    <col min="7440" max="7440" width="42.42578125" style="18" customWidth="1"/>
    <col min="7441" max="7441" width="14.5703125" style="18" customWidth="1"/>
    <col min="7442" max="7442" width="12.42578125" style="18" customWidth="1"/>
    <col min="7443" max="7443" width="11.7109375" style="18" customWidth="1"/>
    <col min="7444" max="7444" width="12.140625" style="18" customWidth="1"/>
    <col min="7445" max="7685" width="11.5703125" style="18"/>
    <col min="7686" max="7686" width="24.5703125" style="18" customWidth="1"/>
    <col min="7687" max="7687" width="42.85546875" style="18" customWidth="1"/>
    <col min="7688" max="7688" width="11.5703125" style="18"/>
    <col min="7689" max="7689" width="11.28515625" style="18" customWidth="1"/>
    <col min="7690" max="7690" width="12.42578125" style="18" customWidth="1"/>
    <col min="7691" max="7691" width="12.140625" style="18" customWidth="1"/>
    <col min="7692" max="7692" width="11.7109375" style="18" customWidth="1"/>
    <col min="7693" max="7693" width="11.85546875" style="18" customWidth="1"/>
    <col min="7694" max="7694" width="9.140625" style="18" customWidth="1"/>
    <col min="7695" max="7695" width="4.140625" style="18" customWidth="1"/>
    <col min="7696" max="7696" width="42.42578125" style="18" customWidth="1"/>
    <col min="7697" max="7697" width="14.5703125" style="18" customWidth="1"/>
    <col min="7698" max="7698" width="12.42578125" style="18" customWidth="1"/>
    <col min="7699" max="7699" width="11.7109375" style="18" customWidth="1"/>
    <col min="7700" max="7700" width="12.140625" style="18" customWidth="1"/>
    <col min="7701" max="7941" width="11.5703125" style="18"/>
    <col min="7942" max="7942" width="24.5703125" style="18" customWidth="1"/>
    <col min="7943" max="7943" width="42.85546875" style="18" customWidth="1"/>
    <col min="7944" max="7944" width="11.5703125" style="18"/>
    <col min="7945" max="7945" width="11.28515625" style="18" customWidth="1"/>
    <col min="7946" max="7946" width="12.42578125" style="18" customWidth="1"/>
    <col min="7947" max="7947" width="12.140625" style="18" customWidth="1"/>
    <col min="7948" max="7948" width="11.7109375" style="18" customWidth="1"/>
    <col min="7949" max="7949" width="11.85546875" style="18" customWidth="1"/>
    <col min="7950" max="7950" width="9.140625" style="18" customWidth="1"/>
    <col min="7951" max="7951" width="4.140625" style="18" customWidth="1"/>
    <col min="7952" max="7952" width="42.42578125" style="18" customWidth="1"/>
    <col min="7953" max="7953" width="14.5703125" style="18" customWidth="1"/>
    <col min="7954" max="7954" width="12.42578125" style="18" customWidth="1"/>
    <col min="7955" max="7955" width="11.7109375" style="18" customWidth="1"/>
    <col min="7956" max="7956" width="12.140625" style="18" customWidth="1"/>
    <col min="7957" max="8197" width="11.5703125" style="18"/>
    <col min="8198" max="8198" width="24.5703125" style="18" customWidth="1"/>
    <col min="8199" max="8199" width="42.85546875" style="18" customWidth="1"/>
    <col min="8200" max="8200" width="11.5703125" style="18"/>
    <col min="8201" max="8201" width="11.28515625" style="18" customWidth="1"/>
    <col min="8202" max="8202" width="12.42578125" style="18" customWidth="1"/>
    <col min="8203" max="8203" width="12.140625" style="18" customWidth="1"/>
    <col min="8204" max="8204" width="11.7109375" style="18" customWidth="1"/>
    <col min="8205" max="8205" width="11.85546875" style="18" customWidth="1"/>
    <col min="8206" max="8206" width="9.140625" style="18" customWidth="1"/>
    <col min="8207" max="8207" width="4.140625" style="18" customWidth="1"/>
    <col min="8208" max="8208" width="42.42578125" style="18" customWidth="1"/>
    <col min="8209" max="8209" width="14.5703125" style="18" customWidth="1"/>
    <col min="8210" max="8210" width="12.42578125" style="18" customWidth="1"/>
    <col min="8211" max="8211" width="11.7109375" style="18" customWidth="1"/>
    <col min="8212" max="8212" width="12.140625" style="18" customWidth="1"/>
    <col min="8213" max="8453" width="11.5703125" style="18"/>
    <col min="8454" max="8454" width="24.5703125" style="18" customWidth="1"/>
    <col min="8455" max="8455" width="42.85546875" style="18" customWidth="1"/>
    <col min="8456" max="8456" width="11.5703125" style="18"/>
    <col min="8457" max="8457" width="11.28515625" style="18" customWidth="1"/>
    <col min="8458" max="8458" width="12.42578125" style="18" customWidth="1"/>
    <col min="8459" max="8459" width="12.140625" style="18" customWidth="1"/>
    <col min="8460" max="8460" width="11.7109375" style="18" customWidth="1"/>
    <col min="8461" max="8461" width="11.85546875" style="18" customWidth="1"/>
    <col min="8462" max="8462" width="9.140625" style="18" customWidth="1"/>
    <col min="8463" max="8463" width="4.140625" style="18" customWidth="1"/>
    <col min="8464" max="8464" width="42.42578125" style="18" customWidth="1"/>
    <col min="8465" max="8465" width="14.5703125" style="18" customWidth="1"/>
    <col min="8466" max="8466" width="12.42578125" style="18" customWidth="1"/>
    <col min="8467" max="8467" width="11.7109375" style="18" customWidth="1"/>
    <col min="8468" max="8468" width="12.140625" style="18" customWidth="1"/>
    <col min="8469" max="8709" width="11.5703125" style="18"/>
    <col min="8710" max="8710" width="24.5703125" style="18" customWidth="1"/>
    <col min="8711" max="8711" width="42.85546875" style="18" customWidth="1"/>
    <col min="8712" max="8712" width="11.5703125" style="18"/>
    <col min="8713" max="8713" width="11.28515625" style="18" customWidth="1"/>
    <col min="8714" max="8714" width="12.42578125" style="18" customWidth="1"/>
    <col min="8715" max="8715" width="12.140625" style="18" customWidth="1"/>
    <col min="8716" max="8716" width="11.7109375" style="18" customWidth="1"/>
    <col min="8717" max="8717" width="11.85546875" style="18" customWidth="1"/>
    <col min="8718" max="8718" width="9.140625" style="18" customWidth="1"/>
    <col min="8719" max="8719" width="4.140625" style="18" customWidth="1"/>
    <col min="8720" max="8720" width="42.42578125" style="18" customWidth="1"/>
    <col min="8721" max="8721" width="14.5703125" style="18" customWidth="1"/>
    <col min="8722" max="8722" width="12.42578125" style="18" customWidth="1"/>
    <col min="8723" max="8723" width="11.7109375" style="18" customWidth="1"/>
    <col min="8724" max="8724" width="12.140625" style="18" customWidth="1"/>
    <col min="8725" max="8965" width="11.5703125" style="18"/>
    <col min="8966" max="8966" width="24.5703125" style="18" customWidth="1"/>
    <col min="8967" max="8967" width="42.85546875" style="18" customWidth="1"/>
    <col min="8968" max="8968" width="11.5703125" style="18"/>
    <col min="8969" max="8969" width="11.28515625" style="18" customWidth="1"/>
    <col min="8970" max="8970" width="12.42578125" style="18" customWidth="1"/>
    <col min="8971" max="8971" width="12.140625" style="18" customWidth="1"/>
    <col min="8972" max="8972" width="11.7109375" style="18" customWidth="1"/>
    <col min="8973" max="8973" width="11.85546875" style="18" customWidth="1"/>
    <col min="8974" max="8974" width="9.140625" style="18" customWidth="1"/>
    <col min="8975" max="8975" width="4.140625" style="18" customWidth="1"/>
    <col min="8976" max="8976" width="42.42578125" style="18" customWidth="1"/>
    <col min="8977" max="8977" width="14.5703125" style="18" customWidth="1"/>
    <col min="8978" max="8978" width="12.42578125" style="18" customWidth="1"/>
    <col min="8979" max="8979" width="11.7109375" style="18" customWidth="1"/>
    <col min="8980" max="8980" width="12.140625" style="18" customWidth="1"/>
    <col min="8981" max="9221" width="11.5703125" style="18"/>
    <col min="9222" max="9222" width="24.5703125" style="18" customWidth="1"/>
    <col min="9223" max="9223" width="42.85546875" style="18" customWidth="1"/>
    <col min="9224" max="9224" width="11.5703125" style="18"/>
    <col min="9225" max="9225" width="11.28515625" style="18" customWidth="1"/>
    <col min="9226" max="9226" width="12.42578125" style="18" customWidth="1"/>
    <col min="9227" max="9227" width="12.140625" style="18" customWidth="1"/>
    <col min="9228" max="9228" width="11.7109375" style="18" customWidth="1"/>
    <col min="9229" max="9229" width="11.85546875" style="18" customWidth="1"/>
    <col min="9230" max="9230" width="9.140625" style="18" customWidth="1"/>
    <col min="9231" max="9231" width="4.140625" style="18" customWidth="1"/>
    <col min="9232" max="9232" width="42.42578125" style="18" customWidth="1"/>
    <col min="9233" max="9233" width="14.5703125" style="18" customWidth="1"/>
    <col min="9234" max="9234" width="12.42578125" style="18" customWidth="1"/>
    <col min="9235" max="9235" width="11.7109375" style="18" customWidth="1"/>
    <col min="9236" max="9236" width="12.140625" style="18" customWidth="1"/>
    <col min="9237" max="9477" width="11.5703125" style="18"/>
    <col min="9478" max="9478" width="24.5703125" style="18" customWidth="1"/>
    <col min="9479" max="9479" width="42.85546875" style="18" customWidth="1"/>
    <col min="9480" max="9480" width="11.5703125" style="18"/>
    <col min="9481" max="9481" width="11.28515625" style="18" customWidth="1"/>
    <col min="9482" max="9482" width="12.42578125" style="18" customWidth="1"/>
    <col min="9483" max="9483" width="12.140625" style="18" customWidth="1"/>
    <col min="9484" max="9484" width="11.7109375" style="18" customWidth="1"/>
    <col min="9485" max="9485" width="11.85546875" style="18" customWidth="1"/>
    <col min="9486" max="9486" width="9.140625" style="18" customWidth="1"/>
    <col min="9487" max="9487" width="4.140625" style="18" customWidth="1"/>
    <col min="9488" max="9488" width="42.42578125" style="18" customWidth="1"/>
    <col min="9489" max="9489" width="14.5703125" style="18" customWidth="1"/>
    <col min="9490" max="9490" width="12.42578125" style="18" customWidth="1"/>
    <col min="9491" max="9491" width="11.7109375" style="18" customWidth="1"/>
    <col min="9492" max="9492" width="12.140625" style="18" customWidth="1"/>
    <col min="9493" max="9733" width="11.5703125" style="18"/>
    <col min="9734" max="9734" width="24.5703125" style="18" customWidth="1"/>
    <col min="9735" max="9735" width="42.85546875" style="18" customWidth="1"/>
    <col min="9736" max="9736" width="11.5703125" style="18"/>
    <col min="9737" max="9737" width="11.28515625" style="18" customWidth="1"/>
    <col min="9738" max="9738" width="12.42578125" style="18" customWidth="1"/>
    <col min="9739" max="9739" width="12.140625" style="18" customWidth="1"/>
    <col min="9740" max="9740" width="11.7109375" style="18" customWidth="1"/>
    <col min="9741" max="9741" width="11.85546875" style="18" customWidth="1"/>
    <col min="9742" max="9742" width="9.140625" style="18" customWidth="1"/>
    <col min="9743" max="9743" width="4.140625" style="18" customWidth="1"/>
    <col min="9744" max="9744" width="42.42578125" style="18" customWidth="1"/>
    <col min="9745" max="9745" width="14.5703125" style="18" customWidth="1"/>
    <col min="9746" max="9746" width="12.42578125" style="18" customWidth="1"/>
    <col min="9747" max="9747" width="11.7109375" style="18" customWidth="1"/>
    <col min="9748" max="9748" width="12.140625" style="18" customWidth="1"/>
    <col min="9749" max="9989" width="11.5703125" style="18"/>
    <col min="9990" max="9990" width="24.5703125" style="18" customWidth="1"/>
    <col min="9991" max="9991" width="42.85546875" style="18" customWidth="1"/>
    <col min="9992" max="9992" width="11.5703125" style="18"/>
    <col min="9993" max="9993" width="11.28515625" style="18" customWidth="1"/>
    <col min="9994" max="9994" width="12.42578125" style="18" customWidth="1"/>
    <col min="9995" max="9995" width="12.140625" style="18" customWidth="1"/>
    <col min="9996" max="9996" width="11.7109375" style="18" customWidth="1"/>
    <col min="9997" max="9997" width="11.85546875" style="18" customWidth="1"/>
    <col min="9998" max="9998" width="9.140625" style="18" customWidth="1"/>
    <col min="9999" max="9999" width="4.140625" style="18" customWidth="1"/>
    <col min="10000" max="10000" width="42.42578125" style="18" customWidth="1"/>
    <col min="10001" max="10001" width="14.5703125" style="18" customWidth="1"/>
    <col min="10002" max="10002" width="12.42578125" style="18" customWidth="1"/>
    <col min="10003" max="10003" width="11.7109375" style="18" customWidth="1"/>
    <col min="10004" max="10004" width="12.140625" style="18" customWidth="1"/>
    <col min="10005" max="10245" width="11.5703125" style="18"/>
    <col min="10246" max="10246" width="24.5703125" style="18" customWidth="1"/>
    <col min="10247" max="10247" width="42.85546875" style="18" customWidth="1"/>
    <col min="10248" max="10248" width="11.5703125" style="18"/>
    <col min="10249" max="10249" width="11.28515625" style="18" customWidth="1"/>
    <col min="10250" max="10250" width="12.42578125" style="18" customWidth="1"/>
    <col min="10251" max="10251" width="12.140625" style="18" customWidth="1"/>
    <col min="10252" max="10252" width="11.7109375" style="18" customWidth="1"/>
    <col min="10253" max="10253" width="11.85546875" style="18" customWidth="1"/>
    <col min="10254" max="10254" width="9.140625" style="18" customWidth="1"/>
    <col min="10255" max="10255" width="4.140625" style="18" customWidth="1"/>
    <col min="10256" max="10256" width="42.42578125" style="18" customWidth="1"/>
    <col min="10257" max="10257" width="14.5703125" style="18" customWidth="1"/>
    <col min="10258" max="10258" width="12.42578125" style="18" customWidth="1"/>
    <col min="10259" max="10259" width="11.7109375" style="18" customWidth="1"/>
    <col min="10260" max="10260" width="12.140625" style="18" customWidth="1"/>
    <col min="10261" max="10501" width="11.5703125" style="18"/>
    <col min="10502" max="10502" width="24.5703125" style="18" customWidth="1"/>
    <col min="10503" max="10503" width="42.85546875" style="18" customWidth="1"/>
    <col min="10504" max="10504" width="11.5703125" style="18"/>
    <col min="10505" max="10505" width="11.28515625" style="18" customWidth="1"/>
    <col min="10506" max="10506" width="12.42578125" style="18" customWidth="1"/>
    <col min="10507" max="10507" width="12.140625" style="18" customWidth="1"/>
    <col min="10508" max="10508" width="11.7109375" style="18" customWidth="1"/>
    <col min="10509" max="10509" width="11.85546875" style="18" customWidth="1"/>
    <col min="10510" max="10510" width="9.140625" style="18" customWidth="1"/>
    <col min="10511" max="10511" width="4.140625" style="18" customWidth="1"/>
    <col min="10512" max="10512" width="42.42578125" style="18" customWidth="1"/>
    <col min="10513" max="10513" width="14.5703125" style="18" customWidth="1"/>
    <col min="10514" max="10514" width="12.42578125" style="18" customWidth="1"/>
    <col min="10515" max="10515" width="11.7109375" style="18" customWidth="1"/>
    <col min="10516" max="10516" width="12.140625" style="18" customWidth="1"/>
    <col min="10517" max="10757" width="11.5703125" style="18"/>
    <col min="10758" max="10758" width="24.5703125" style="18" customWidth="1"/>
    <col min="10759" max="10759" width="42.85546875" style="18" customWidth="1"/>
    <col min="10760" max="10760" width="11.5703125" style="18"/>
    <col min="10761" max="10761" width="11.28515625" style="18" customWidth="1"/>
    <col min="10762" max="10762" width="12.42578125" style="18" customWidth="1"/>
    <col min="10763" max="10763" width="12.140625" style="18" customWidth="1"/>
    <col min="10764" max="10764" width="11.7109375" style="18" customWidth="1"/>
    <col min="10765" max="10765" width="11.85546875" style="18" customWidth="1"/>
    <col min="10766" max="10766" width="9.140625" style="18" customWidth="1"/>
    <col min="10767" max="10767" width="4.140625" style="18" customWidth="1"/>
    <col min="10768" max="10768" width="42.42578125" style="18" customWidth="1"/>
    <col min="10769" max="10769" width="14.5703125" style="18" customWidth="1"/>
    <col min="10770" max="10770" width="12.42578125" style="18" customWidth="1"/>
    <col min="10771" max="10771" width="11.7109375" style="18" customWidth="1"/>
    <col min="10772" max="10772" width="12.140625" style="18" customWidth="1"/>
    <col min="10773" max="11013" width="11.5703125" style="18"/>
    <col min="11014" max="11014" width="24.5703125" style="18" customWidth="1"/>
    <col min="11015" max="11015" width="42.85546875" style="18" customWidth="1"/>
    <col min="11016" max="11016" width="11.5703125" style="18"/>
    <col min="11017" max="11017" width="11.28515625" style="18" customWidth="1"/>
    <col min="11018" max="11018" width="12.42578125" style="18" customWidth="1"/>
    <col min="11019" max="11019" width="12.140625" style="18" customWidth="1"/>
    <col min="11020" max="11020" width="11.7109375" style="18" customWidth="1"/>
    <col min="11021" max="11021" width="11.85546875" style="18" customWidth="1"/>
    <col min="11022" max="11022" width="9.140625" style="18" customWidth="1"/>
    <col min="11023" max="11023" width="4.140625" style="18" customWidth="1"/>
    <col min="11024" max="11024" width="42.42578125" style="18" customWidth="1"/>
    <col min="11025" max="11025" width="14.5703125" style="18" customWidth="1"/>
    <col min="11026" max="11026" width="12.42578125" style="18" customWidth="1"/>
    <col min="11027" max="11027" width="11.7109375" style="18" customWidth="1"/>
    <col min="11028" max="11028" width="12.140625" style="18" customWidth="1"/>
    <col min="11029" max="11269" width="11.5703125" style="18"/>
    <col min="11270" max="11270" width="24.5703125" style="18" customWidth="1"/>
    <col min="11271" max="11271" width="42.85546875" style="18" customWidth="1"/>
    <col min="11272" max="11272" width="11.5703125" style="18"/>
    <col min="11273" max="11273" width="11.28515625" style="18" customWidth="1"/>
    <col min="11274" max="11274" width="12.42578125" style="18" customWidth="1"/>
    <col min="11275" max="11275" width="12.140625" style="18" customWidth="1"/>
    <col min="11276" max="11276" width="11.7109375" style="18" customWidth="1"/>
    <col min="11277" max="11277" width="11.85546875" style="18" customWidth="1"/>
    <col min="11278" max="11278" width="9.140625" style="18" customWidth="1"/>
    <col min="11279" max="11279" width="4.140625" style="18" customWidth="1"/>
    <col min="11280" max="11280" width="42.42578125" style="18" customWidth="1"/>
    <col min="11281" max="11281" width="14.5703125" style="18" customWidth="1"/>
    <col min="11282" max="11282" width="12.42578125" style="18" customWidth="1"/>
    <col min="11283" max="11283" width="11.7109375" style="18" customWidth="1"/>
    <col min="11284" max="11284" width="12.140625" style="18" customWidth="1"/>
    <col min="11285" max="11525" width="11.5703125" style="18"/>
    <col min="11526" max="11526" width="24.5703125" style="18" customWidth="1"/>
    <col min="11527" max="11527" width="42.85546875" style="18" customWidth="1"/>
    <col min="11528" max="11528" width="11.5703125" style="18"/>
    <col min="11529" max="11529" width="11.28515625" style="18" customWidth="1"/>
    <col min="11530" max="11530" width="12.42578125" style="18" customWidth="1"/>
    <col min="11531" max="11531" width="12.140625" style="18" customWidth="1"/>
    <col min="11532" max="11532" width="11.7109375" style="18" customWidth="1"/>
    <col min="11533" max="11533" width="11.85546875" style="18" customWidth="1"/>
    <col min="11534" max="11534" width="9.140625" style="18" customWidth="1"/>
    <col min="11535" max="11535" width="4.140625" style="18" customWidth="1"/>
    <col min="11536" max="11536" width="42.42578125" style="18" customWidth="1"/>
    <col min="11537" max="11537" width="14.5703125" style="18" customWidth="1"/>
    <col min="11538" max="11538" width="12.42578125" style="18" customWidth="1"/>
    <col min="11539" max="11539" width="11.7109375" style="18" customWidth="1"/>
    <col min="11540" max="11540" width="12.140625" style="18" customWidth="1"/>
    <col min="11541" max="11781" width="11.5703125" style="18"/>
    <col min="11782" max="11782" width="24.5703125" style="18" customWidth="1"/>
    <col min="11783" max="11783" width="42.85546875" style="18" customWidth="1"/>
    <col min="11784" max="11784" width="11.5703125" style="18"/>
    <col min="11785" max="11785" width="11.28515625" style="18" customWidth="1"/>
    <col min="11786" max="11786" width="12.42578125" style="18" customWidth="1"/>
    <col min="11787" max="11787" width="12.140625" style="18" customWidth="1"/>
    <col min="11788" max="11788" width="11.7109375" style="18" customWidth="1"/>
    <col min="11789" max="11789" width="11.85546875" style="18" customWidth="1"/>
    <col min="11790" max="11790" width="9.140625" style="18" customWidth="1"/>
    <col min="11791" max="11791" width="4.140625" style="18" customWidth="1"/>
    <col min="11792" max="11792" width="42.42578125" style="18" customWidth="1"/>
    <col min="11793" max="11793" width="14.5703125" style="18" customWidth="1"/>
    <col min="11794" max="11794" width="12.42578125" style="18" customWidth="1"/>
    <col min="11795" max="11795" width="11.7109375" style="18" customWidth="1"/>
    <col min="11796" max="11796" width="12.140625" style="18" customWidth="1"/>
    <col min="11797" max="12037" width="11.5703125" style="18"/>
    <col min="12038" max="12038" width="24.5703125" style="18" customWidth="1"/>
    <col min="12039" max="12039" width="42.85546875" style="18" customWidth="1"/>
    <col min="12040" max="12040" width="11.5703125" style="18"/>
    <col min="12041" max="12041" width="11.28515625" style="18" customWidth="1"/>
    <col min="12042" max="12042" width="12.42578125" style="18" customWidth="1"/>
    <col min="12043" max="12043" width="12.140625" style="18" customWidth="1"/>
    <col min="12044" max="12044" width="11.7109375" style="18" customWidth="1"/>
    <col min="12045" max="12045" width="11.85546875" style="18" customWidth="1"/>
    <col min="12046" max="12046" width="9.140625" style="18" customWidth="1"/>
    <col min="12047" max="12047" width="4.140625" style="18" customWidth="1"/>
    <col min="12048" max="12048" width="42.42578125" style="18" customWidth="1"/>
    <col min="12049" max="12049" width="14.5703125" style="18" customWidth="1"/>
    <col min="12050" max="12050" width="12.42578125" style="18" customWidth="1"/>
    <col min="12051" max="12051" width="11.7109375" style="18" customWidth="1"/>
    <col min="12052" max="12052" width="12.140625" style="18" customWidth="1"/>
    <col min="12053" max="12293" width="11.5703125" style="18"/>
    <col min="12294" max="12294" width="24.5703125" style="18" customWidth="1"/>
    <col min="12295" max="12295" width="42.85546875" style="18" customWidth="1"/>
    <col min="12296" max="12296" width="11.5703125" style="18"/>
    <col min="12297" max="12297" width="11.28515625" style="18" customWidth="1"/>
    <col min="12298" max="12298" width="12.42578125" style="18" customWidth="1"/>
    <col min="12299" max="12299" width="12.140625" style="18" customWidth="1"/>
    <col min="12300" max="12300" width="11.7109375" style="18" customWidth="1"/>
    <col min="12301" max="12301" width="11.85546875" style="18" customWidth="1"/>
    <col min="12302" max="12302" width="9.140625" style="18" customWidth="1"/>
    <col min="12303" max="12303" width="4.140625" style="18" customWidth="1"/>
    <col min="12304" max="12304" width="42.42578125" style="18" customWidth="1"/>
    <col min="12305" max="12305" width="14.5703125" style="18" customWidth="1"/>
    <col min="12306" max="12306" width="12.42578125" style="18" customWidth="1"/>
    <col min="12307" max="12307" width="11.7109375" style="18" customWidth="1"/>
    <col min="12308" max="12308" width="12.140625" style="18" customWidth="1"/>
    <col min="12309" max="12549" width="11.5703125" style="18"/>
    <col min="12550" max="12550" width="24.5703125" style="18" customWidth="1"/>
    <col min="12551" max="12551" width="42.85546875" style="18" customWidth="1"/>
    <col min="12552" max="12552" width="11.5703125" style="18"/>
    <col min="12553" max="12553" width="11.28515625" style="18" customWidth="1"/>
    <col min="12554" max="12554" width="12.42578125" style="18" customWidth="1"/>
    <col min="12555" max="12555" width="12.140625" style="18" customWidth="1"/>
    <col min="12556" max="12556" width="11.7109375" style="18" customWidth="1"/>
    <col min="12557" max="12557" width="11.85546875" style="18" customWidth="1"/>
    <col min="12558" max="12558" width="9.140625" style="18" customWidth="1"/>
    <col min="12559" max="12559" width="4.140625" style="18" customWidth="1"/>
    <col min="12560" max="12560" width="42.42578125" style="18" customWidth="1"/>
    <col min="12561" max="12561" width="14.5703125" style="18" customWidth="1"/>
    <col min="12562" max="12562" width="12.42578125" style="18" customWidth="1"/>
    <col min="12563" max="12563" width="11.7109375" style="18" customWidth="1"/>
    <col min="12564" max="12564" width="12.140625" style="18" customWidth="1"/>
    <col min="12565" max="12805" width="11.5703125" style="18"/>
    <col min="12806" max="12806" width="24.5703125" style="18" customWidth="1"/>
    <col min="12807" max="12807" width="42.85546875" style="18" customWidth="1"/>
    <col min="12808" max="12808" width="11.5703125" style="18"/>
    <col min="12809" max="12809" width="11.28515625" style="18" customWidth="1"/>
    <col min="12810" max="12810" width="12.42578125" style="18" customWidth="1"/>
    <col min="12811" max="12811" width="12.140625" style="18" customWidth="1"/>
    <col min="12812" max="12812" width="11.7109375" style="18" customWidth="1"/>
    <col min="12813" max="12813" width="11.85546875" style="18" customWidth="1"/>
    <col min="12814" max="12814" width="9.140625" style="18" customWidth="1"/>
    <col min="12815" max="12815" width="4.140625" style="18" customWidth="1"/>
    <col min="12816" max="12816" width="42.42578125" style="18" customWidth="1"/>
    <col min="12817" max="12817" width="14.5703125" style="18" customWidth="1"/>
    <col min="12818" max="12818" width="12.42578125" style="18" customWidth="1"/>
    <col min="12819" max="12819" width="11.7109375" style="18" customWidth="1"/>
    <col min="12820" max="12820" width="12.140625" style="18" customWidth="1"/>
    <col min="12821" max="13061" width="11.5703125" style="18"/>
    <col min="13062" max="13062" width="24.5703125" style="18" customWidth="1"/>
    <col min="13063" max="13063" width="42.85546875" style="18" customWidth="1"/>
    <col min="13064" max="13064" width="11.5703125" style="18"/>
    <col min="13065" max="13065" width="11.28515625" style="18" customWidth="1"/>
    <col min="13066" max="13066" width="12.42578125" style="18" customWidth="1"/>
    <col min="13067" max="13067" width="12.140625" style="18" customWidth="1"/>
    <col min="13068" max="13068" width="11.7109375" style="18" customWidth="1"/>
    <col min="13069" max="13069" width="11.85546875" style="18" customWidth="1"/>
    <col min="13070" max="13070" width="9.140625" style="18" customWidth="1"/>
    <col min="13071" max="13071" width="4.140625" style="18" customWidth="1"/>
    <col min="13072" max="13072" width="42.42578125" style="18" customWidth="1"/>
    <col min="13073" max="13073" width="14.5703125" style="18" customWidth="1"/>
    <col min="13074" max="13074" width="12.42578125" style="18" customWidth="1"/>
    <col min="13075" max="13075" width="11.7109375" style="18" customWidth="1"/>
    <col min="13076" max="13076" width="12.140625" style="18" customWidth="1"/>
    <col min="13077" max="13317" width="11.5703125" style="18"/>
    <col min="13318" max="13318" width="24.5703125" style="18" customWidth="1"/>
    <col min="13319" max="13319" width="42.85546875" style="18" customWidth="1"/>
    <col min="13320" max="13320" width="11.5703125" style="18"/>
    <col min="13321" max="13321" width="11.28515625" style="18" customWidth="1"/>
    <col min="13322" max="13322" width="12.42578125" style="18" customWidth="1"/>
    <col min="13323" max="13323" width="12.140625" style="18" customWidth="1"/>
    <col min="13324" max="13324" width="11.7109375" style="18" customWidth="1"/>
    <col min="13325" max="13325" width="11.85546875" style="18" customWidth="1"/>
    <col min="13326" max="13326" width="9.140625" style="18" customWidth="1"/>
    <col min="13327" max="13327" width="4.140625" style="18" customWidth="1"/>
    <col min="13328" max="13328" width="42.42578125" style="18" customWidth="1"/>
    <col min="13329" max="13329" width="14.5703125" style="18" customWidth="1"/>
    <col min="13330" max="13330" width="12.42578125" style="18" customWidth="1"/>
    <col min="13331" max="13331" width="11.7109375" style="18" customWidth="1"/>
    <col min="13332" max="13332" width="12.140625" style="18" customWidth="1"/>
    <col min="13333" max="13573" width="11.5703125" style="18"/>
    <col min="13574" max="13574" width="24.5703125" style="18" customWidth="1"/>
    <col min="13575" max="13575" width="42.85546875" style="18" customWidth="1"/>
    <col min="13576" max="13576" width="11.5703125" style="18"/>
    <col min="13577" max="13577" width="11.28515625" style="18" customWidth="1"/>
    <col min="13578" max="13578" width="12.42578125" style="18" customWidth="1"/>
    <col min="13579" max="13579" width="12.140625" style="18" customWidth="1"/>
    <col min="13580" max="13580" width="11.7109375" style="18" customWidth="1"/>
    <col min="13581" max="13581" width="11.85546875" style="18" customWidth="1"/>
    <col min="13582" max="13582" width="9.140625" style="18" customWidth="1"/>
    <col min="13583" max="13583" width="4.140625" style="18" customWidth="1"/>
    <col min="13584" max="13584" width="42.42578125" style="18" customWidth="1"/>
    <col min="13585" max="13585" width="14.5703125" style="18" customWidth="1"/>
    <col min="13586" max="13586" width="12.42578125" style="18" customWidth="1"/>
    <col min="13587" max="13587" width="11.7109375" style="18" customWidth="1"/>
    <col min="13588" max="13588" width="12.140625" style="18" customWidth="1"/>
    <col min="13589" max="13829" width="11.5703125" style="18"/>
    <col min="13830" max="13830" width="24.5703125" style="18" customWidth="1"/>
    <col min="13831" max="13831" width="42.85546875" style="18" customWidth="1"/>
    <col min="13832" max="13832" width="11.5703125" style="18"/>
    <col min="13833" max="13833" width="11.28515625" style="18" customWidth="1"/>
    <col min="13834" max="13834" width="12.42578125" style="18" customWidth="1"/>
    <col min="13835" max="13835" width="12.140625" style="18" customWidth="1"/>
    <col min="13836" max="13836" width="11.7109375" style="18" customWidth="1"/>
    <col min="13837" max="13837" width="11.85546875" style="18" customWidth="1"/>
    <col min="13838" max="13838" width="9.140625" style="18" customWidth="1"/>
    <col min="13839" max="13839" width="4.140625" style="18" customWidth="1"/>
    <col min="13840" max="13840" width="42.42578125" style="18" customWidth="1"/>
    <col min="13841" max="13841" width="14.5703125" style="18" customWidth="1"/>
    <col min="13842" max="13842" width="12.42578125" style="18" customWidth="1"/>
    <col min="13843" max="13843" width="11.7109375" style="18" customWidth="1"/>
    <col min="13844" max="13844" width="12.140625" style="18" customWidth="1"/>
    <col min="13845" max="14085" width="11.5703125" style="18"/>
    <col min="14086" max="14086" width="24.5703125" style="18" customWidth="1"/>
    <col min="14087" max="14087" width="42.85546875" style="18" customWidth="1"/>
    <col min="14088" max="14088" width="11.5703125" style="18"/>
    <col min="14089" max="14089" width="11.28515625" style="18" customWidth="1"/>
    <col min="14090" max="14090" width="12.42578125" style="18" customWidth="1"/>
    <col min="14091" max="14091" width="12.140625" style="18" customWidth="1"/>
    <col min="14092" max="14092" width="11.7109375" style="18" customWidth="1"/>
    <col min="14093" max="14093" width="11.85546875" style="18" customWidth="1"/>
    <col min="14094" max="14094" width="9.140625" style="18" customWidth="1"/>
    <col min="14095" max="14095" width="4.140625" style="18" customWidth="1"/>
    <col min="14096" max="14096" width="42.42578125" style="18" customWidth="1"/>
    <col min="14097" max="14097" width="14.5703125" style="18" customWidth="1"/>
    <col min="14098" max="14098" width="12.42578125" style="18" customWidth="1"/>
    <col min="14099" max="14099" width="11.7109375" style="18" customWidth="1"/>
    <col min="14100" max="14100" width="12.140625" style="18" customWidth="1"/>
    <col min="14101" max="14341" width="11.5703125" style="18"/>
    <col min="14342" max="14342" width="24.5703125" style="18" customWidth="1"/>
    <col min="14343" max="14343" width="42.85546875" style="18" customWidth="1"/>
    <col min="14344" max="14344" width="11.5703125" style="18"/>
    <col min="14345" max="14345" width="11.28515625" style="18" customWidth="1"/>
    <col min="14346" max="14346" width="12.42578125" style="18" customWidth="1"/>
    <col min="14347" max="14347" width="12.140625" style="18" customWidth="1"/>
    <col min="14348" max="14348" width="11.7109375" style="18" customWidth="1"/>
    <col min="14349" max="14349" width="11.85546875" style="18" customWidth="1"/>
    <col min="14350" max="14350" width="9.140625" style="18" customWidth="1"/>
    <col min="14351" max="14351" width="4.140625" style="18" customWidth="1"/>
    <col min="14352" max="14352" width="42.42578125" style="18" customWidth="1"/>
    <col min="14353" max="14353" width="14.5703125" style="18" customWidth="1"/>
    <col min="14354" max="14354" width="12.42578125" style="18" customWidth="1"/>
    <col min="14355" max="14355" width="11.7109375" style="18" customWidth="1"/>
    <col min="14356" max="14356" width="12.140625" style="18" customWidth="1"/>
    <col min="14357" max="14597" width="11.5703125" style="18"/>
    <col min="14598" max="14598" width="24.5703125" style="18" customWidth="1"/>
    <col min="14599" max="14599" width="42.85546875" style="18" customWidth="1"/>
    <col min="14600" max="14600" width="11.5703125" style="18"/>
    <col min="14601" max="14601" width="11.28515625" style="18" customWidth="1"/>
    <col min="14602" max="14602" width="12.42578125" style="18" customWidth="1"/>
    <col min="14603" max="14603" width="12.140625" style="18" customWidth="1"/>
    <col min="14604" max="14604" width="11.7109375" style="18" customWidth="1"/>
    <col min="14605" max="14605" width="11.85546875" style="18" customWidth="1"/>
    <col min="14606" max="14606" width="9.140625" style="18" customWidth="1"/>
    <col min="14607" max="14607" width="4.140625" style="18" customWidth="1"/>
    <col min="14608" max="14608" width="42.42578125" style="18" customWidth="1"/>
    <col min="14609" max="14609" width="14.5703125" style="18" customWidth="1"/>
    <col min="14610" max="14610" width="12.42578125" style="18" customWidth="1"/>
    <col min="14611" max="14611" width="11.7109375" style="18" customWidth="1"/>
    <col min="14612" max="14612" width="12.140625" style="18" customWidth="1"/>
    <col min="14613" max="14853" width="11.5703125" style="18"/>
    <col min="14854" max="14854" width="24.5703125" style="18" customWidth="1"/>
    <col min="14855" max="14855" width="42.85546875" style="18" customWidth="1"/>
    <col min="14856" max="14856" width="11.5703125" style="18"/>
    <col min="14857" max="14857" width="11.28515625" style="18" customWidth="1"/>
    <col min="14858" max="14858" width="12.42578125" style="18" customWidth="1"/>
    <col min="14859" max="14859" width="12.140625" style="18" customWidth="1"/>
    <col min="14860" max="14860" width="11.7109375" style="18" customWidth="1"/>
    <col min="14861" max="14861" width="11.85546875" style="18" customWidth="1"/>
    <col min="14862" max="14862" width="9.140625" style="18" customWidth="1"/>
    <col min="14863" max="14863" width="4.140625" style="18" customWidth="1"/>
    <col min="14864" max="14864" width="42.42578125" style="18" customWidth="1"/>
    <col min="14865" max="14865" width="14.5703125" style="18" customWidth="1"/>
    <col min="14866" max="14866" width="12.42578125" style="18" customWidth="1"/>
    <col min="14867" max="14867" width="11.7109375" style="18" customWidth="1"/>
    <col min="14868" max="14868" width="12.140625" style="18" customWidth="1"/>
    <col min="14869" max="15109" width="11.5703125" style="18"/>
    <col min="15110" max="15110" width="24.5703125" style="18" customWidth="1"/>
    <col min="15111" max="15111" width="42.85546875" style="18" customWidth="1"/>
    <col min="15112" max="15112" width="11.5703125" style="18"/>
    <col min="15113" max="15113" width="11.28515625" style="18" customWidth="1"/>
    <col min="15114" max="15114" width="12.42578125" style="18" customWidth="1"/>
    <col min="15115" max="15115" width="12.140625" style="18" customWidth="1"/>
    <col min="15116" max="15116" width="11.7109375" style="18" customWidth="1"/>
    <col min="15117" max="15117" width="11.85546875" style="18" customWidth="1"/>
    <col min="15118" max="15118" width="9.140625" style="18" customWidth="1"/>
    <col min="15119" max="15119" width="4.140625" style="18" customWidth="1"/>
    <col min="15120" max="15120" width="42.42578125" style="18" customWidth="1"/>
    <col min="15121" max="15121" width="14.5703125" style="18" customWidth="1"/>
    <col min="15122" max="15122" width="12.42578125" style="18" customWidth="1"/>
    <col min="15123" max="15123" width="11.7109375" style="18" customWidth="1"/>
    <col min="15124" max="15124" width="12.140625" style="18" customWidth="1"/>
    <col min="15125" max="15365" width="11.5703125" style="18"/>
    <col min="15366" max="15366" width="24.5703125" style="18" customWidth="1"/>
    <col min="15367" max="15367" width="42.85546875" style="18" customWidth="1"/>
    <col min="15368" max="15368" width="11.5703125" style="18"/>
    <col min="15369" max="15369" width="11.28515625" style="18" customWidth="1"/>
    <col min="15370" max="15370" width="12.42578125" style="18" customWidth="1"/>
    <col min="15371" max="15371" width="12.140625" style="18" customWidth="1"/>
    <col min="15372" max="15372" width="11.7109375" style="18" customWidth="1"/>
    <col min="15373" max="15373" width="11.85546875" style="18" customWidth="1"/>
    <col min="15374" max="15374" width="9.140625" style="18" customWidth="1"/>
    <col min="15375" max="15375" width="4.140625" style="18" customWidth="1"/>
    <col min="15376" max="15376" width="42.42578125" style="18" customWidth="1"/>
    <col min="15377" max="15377" width="14.5703125" style="18" customWidth="1"/>
    <col min="15378" max="15378" width="12.42578125" style="18" customWidth="1"/>
    <col min="15379" max="15379" width="11.7109375" style="18" customWidth="1"/>
    <col min="15380" max="15380" width="12.140625" style="18" customWidth="1"/>
    <col min="15381" max="15621" width="11.5703125" style="18"/>
    <col min="15622" max="15622" width="24.5703125" style="18" customWidth="1"/>
    <col min="15623" max="15623" width="42.85546875" style="18" customWidth="1"/>
    <col min="15624" max="15624" width="11.5703125" style="18"/>
    <col min="15625" max="15625" width="11.28515625" style="18" customWidth="1"/>
    <col min="15626" max="15626" width="12.42578125" style="18" customWidth="1"/>
    <col min="15627" max="15627" width="12.140625" style="18" customWidth="1"/>
    <col min="15628" max="15628" width="11.7109375" style="18" customWidth="1"/>
    <col min="15629" max="15629" width="11.85546875" style="18" customWidth="1"/>
    <col min="15630" max="15630" width="9.140625" style="18" customWidth="1"/>
    <col min="15631" max="15631" width="4.140625" style="18" customWidth="1"/>
    <col min="15632" max="15632" width="42.42578125" style="18" customWidth="1"/>
    <col min="15633" max="15633" width="14.5703125" style="18" customWidth="1"/>
    <col min="15634" max="15634" width="12.42578125" style="18" customWidth="1"/>
    <col min="15635" max="15635" width="11.7109375" style="18" customWidth="1"/>
    <col min="15636" max="15636" width="12.140625" style="18" customWidth="1"/>
    <col min="15637" max="15877" width="11.5703125" style="18"/>
    <col min="15878" max="15878" width="24.5703125" style="18" customWidth="1"/>
    <col min="15879" max="15879" width="42.85546875" style="18" customWidth="1"/>
    <col min="15880" max="15880" width="11.5703125" style="18"/>
    <col min="15881" max="15881" width="11.28515625" style="18" customWidth="1"/>
    <col min="15882" max="15882" width="12.42578125" style="18" customWidth="1"/>
    <col min="15883" max="15883" width="12.140625" style="18" customWidth="1"/>
    <col min="15884" max="15884" width="11.7109375" style="18" customWidth="1"/>
    <col min="15885" max="15885" width="11.85546875" style="18" customWidth="1"/>
    <col min="15886" max="15886" width="9.140625" style="18" customWidth="1"/>
    <col min="15887" max="15887" width="4.140625" style="18" customWidth="1"/>
    <col min="15888" max="15888" width="42.42578125" style="18" customWidth="1"/>
    <col min="15889" max="15889" width="14.5703125" style="18" customWidth="1"/>
    <col min="15890" max="15890" width="12.42578125" style="18" customWidth="1"/>
    <col min="15891" max="15891" width="11.7109375" style="18" customWidth="1"/>
    <col min="15892" max="15892" width="12.140625" style="18" customWidth="1"/>
    <col min="15893" max="16133" width="11.5703125" style="18"/>
    <col min="16134" max="16134" width="24.5703125" style="18" customWidth="1"/>
    <col min="16135" max="16135" width="42.85546875" style="18" customWidth="1"/>
    <col min="16136" max="16136" width="11.5703125" style="18"/>
    <col min="16137" max="16137" width="11.28515625" style="18" customWidth="1"/>
    <col min="16138" max="16138" width="12.42578125" style="18" customWidth="1"/>
    <col min="16139" max="16139" width="12.140625" style="18" customWidth="1"/>
    <col min="16140" max="16140" width="11.7109375" style="18" customWidth="1"/>
    <col min="16141" max="16141" width="11.85546875" style="18" customWidth="1"/>
    <col min="16142" max="16142" width="9.140625" style="18" customWidth="1"/>
    <col min="16143" max="16143" width="4.140625" style="18" customWidth="1"/>
    <col min="16144" max="16144" width="42.42578125" style="18" customWidth="1"/>
    <col min="16145" max="16145" width="14.5703125" style="18" customWidth="1"/>
    <col min="16146" max="16146" width="12.42578125" style="18" customWidth="1"/>
    <col min="16147" max="16147" width="11.7109375" style="18" customWidth="1"/>
    <col min="16148" max="16148" width="12.140625" style="18" customWidth="1"/>
    <col min="16149" max="16384" width="11.5703125" style="18"/>
  </cols>
  <sheetData>
    <row r="2" spans="1:30" ht="18.75" x14ac:dyDescent="0.3">
      <c r="A2" s="23"/>
      <c r="B2" s="24" t="s">
        <v>0</v>
      </c>
      <c r="C2" s="23"/>
      <c r="D2" s="23"/>
      <c r="E2" s="23"/>
      <c r="F2" s="23"/>
      <c r="G2" s="11"/>
      <c r="H2" s="11"/>
      <c r="I2" s="164"/>
      <c r="K2" s="24"/>
      <c r="L2" s="24" t="s">
        <v>1</v>
      </c>
      <c r="M2" s="24"/>
      <c r="N2" s="24"/>
      <c r="O2" s="24"/>
      <c r="P2" s="24"/>
      <c r="Q2" s="24"/>
      <c r="R2" s="24"/>
      <c r="S2" s="25"/>
      <c r="T2" s="25"/>
      <c r="U2" s="25"/>
      <c r="V2" s="25"/>
      <c r="W2" s="25"/>
      <c r="X2" s="25"/>
      <c r="Y2" s="25"/>
      <c r="Z2" s="25"/>
      <c r="AA2" s="25"/>
      <c r="AB2" s="25"/>
      <c r="AC2" s="19"/>
    </row>
    <row r="3" spans="1:30" ht="18.75" x14ac:dyDescent="0.3">
      <c r="A3" s="24" t="s">
        <v>2</v>
      </c>
      <c r="B3" s="24"/>
      <c r="C3" s="24"/>
      <c r="D3" s="24"/>
      <c r="E3" s="24"/>
      <c r="F3" s="24"/>
      <c r="G3" s="11"/>
      <c r="H3" s="11"/>
      <c r="I3" s="164"/>
      <c r="K3" s="24" t="s">
        <v>3</v>
      </c>
      <c r="L3" s="24"/>
      <c r="M3" s="24"/>
      <c r="N3" s="24"/>
      <c r="O3" s="24"/>
      <c r="P3" s="24"/>
      <c r="Q3" s="24"/>
      <c r="R3" s="24"/>
      <c r="S3" s="25"/>
      <c r="T3" s="25"/>
      <c r="U3" s="25"/>
      <c r="V3" s="25"/>
      <c r="W3" s="25"/>
      <c r="X3" s="25"/>
      <c r="Y3" s="25"/>
      <c r="Z3" s="25"/>
      <c r="AA3" s="25"/>
      <c r="AB3" s="25"/>
      <c r="AC3" s="19"/>
    </row>
    <row r="4" spans="1:30" ht="18.75" x14ac:dyDescent="0.3">
      <c r="A4" s="24" t="s">
        <v>4</v>
      </c>
      <c r="B4" s="24"/>
      <c r="C4" s="24"/>
      <c r="D4" s="24"/>
      <c r="E4" s="24"/>
      <c r="F4" s="24"/>
      <c r="G4" s="11"/>
      <c r="H4" s="11"/>
      <c r="I4" s="164"/>
      <c r="K4" s="24" t="s">
        <v>5</v>
      </c>
      <c r="L4" s="24"/>
      <c r="M4" s="24"/>
      <c r="N4" s="24"/>
      <c r="O4" s="24"/>
      <c r="P4" s="24"/>
      <c r="Q4" s="24"/>
      <c r="R4" s="24"/>
      <c r="S4" s="25"/>
      <c r="T4" s="25"/>
      <c r="U4" s="25"/>
      <c r="V4" s="25"/>
      <c r="W4" s="25"/>
      <c r="X4" s="25"/>
      <c r="Y4" s="25"/>
      <c r="Z4" s="25"/>
      <c r="AA4" s="25"/>
      <c r="AB4" s="25"/>
      <c r="AC4" s="19"/>
    </row>
    <row r="5" spans="1:30" ht="18.75" x14ac:dyDescent="0.3">
      <c r="A5" s="24" t="s">
        <v>178</v>
      </c>
      <c r="B5" s="24"/>
      <c r="C5" s="24"/>
      <c r="D5" s="24"/>
      <c r="E5" s="24"/>
      <c r="F5" s="24"/>
      <c r="G5" s="11"/>
      <c r="H5" s="11"/>
      <c r="I5" s="164"/>
      <c r="K5" s="24" t="s">
        <v>179</v>
      </c>
      <c r="L5" s="24"/>
      <c r="M5" s="24"/>
      <c r="N5" s="24"/>
      <c r="O5" s="24"/>
      <c r="P5" s="24"/>
      <c r="Q5" s="24"/>
      <c r="R5" s="24"/>
      <c r="S5" s="25"/>
      <c r="T5" s="25"/>
      <c r="U5" s="25"/>
      <c r="V5" s="25"/>
      <c r="W5" s="25"/>
      <c r="X5" s="25"/>
      <c r="Y5" s="25"/>
      <c r="Z5" s="25"/>
      <c r="AA5" s="25"/>
      <c r="AB5" s="25"/>
      <c r="AC5" s="19"/>
    </row>
    <row r="6" spans="1:30" ht="18.75" x14ac:dyDescent="0.3">
      <c r="A6" s="24" t="s">
        <v>111</v>
      </c>
      <c r="B6" s="24"/>
      <c r="C6" s="24"/>
      <c r="D6" s="24"/>
      <c r="E6" s="24"/>
      <c r="F6" s="24"/>
      <c r="G6" s="11"/>
      <c r="H6" s="11"/>
      <c r="I6" s="164"/>
      <c r="K6" s="24" t="s">
        <v>112</v>
      </c>
      <c r="L6" s="24"/>
      <c r="M6" s="24"/>
      <c r="N6" s="24"/>
      <c r="O6" s="24"/>
      <c r="P6" s="24"/>
      <c r="Q6" s="24"/>
      <c r="R6" s="24"/>
      <c r="S6" s="25"/>
      <c r="T6" s="25"/>
      <c r="U6" s="25"/>
      <c r="V6" s="25"/>
      <c r="W6" s="25"/>
      <c r="X6" s="25"/>
      <c r="Y6" s="25"/>
      <c r="Z6" s="25"/>
      <c r="AA6" s="25"/>
      <c r="AB6" s="25"/>
      <c r="AC6" s="19"/>
    </row>
    <row r="7" spans="1:30" ht="15.75" x14ac:dyDescent="0.25">
      <c r="A7" s="25"/>
      <c r="B7" s="25" t="s">
        <v>6</v>
      </c>
      <c r="C7" s="25"/>
      <c r="D7" s="25"/>
      <c r="E7" s="25"/>
      <c r="F7" s="25"/>
      <c r="G7" s="11"/>
      <c r="H7" s="11"/>
      <c r="I7" s="165"/>
      <c r="K7" s="25"/>
      <c r="L7" s="25" t="s">
        <v>6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19"/>
    </row>
    <row r="8" spans="1:30" ht="16.5" thickBot="1" x14ac:dyDescent="0.3">
      <c r="A8" s="25" t="s">
        <v>6</v>
      </c>
      <c r="B8" s="25"/>
      <c r="C8" s="25"/>
      <c r="D8" s="25"/>
      <c r="E8" s="25"/>
      <c r="F8" s="25"/>
      <c r="G8" s="11"/>
      <c r="H8" s="11"/>
      <c r="I8" s="164"/>
      <c r="J8" s="11" t="s">
        <v>7</v>
      </c>
      <c r="K8" s="11"/>
      <c r="L8" s="11"/>
      <c r="M8" s="11"/>
      <c r="N8" s="11"/>
      <c r="O8" s="11"/>
      <c r="P8" s="11"/>
      <c r="Q8" s="11"/>
      <c r="R8" s="11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30" ht="15.75" thickBot="1" x14ac:dyDescent="0.3">
      <c r="A9" s="26" t="s">
        <v>8</v>
      </c>
      <c r="B9" s="27"/>
      <c r="C9" s="28"/>
      <c r="D9" s="28"/>
      <c r="E9" s="28"/>
      <c r="F9" s="28"/>
      <c r="G9" s="28"/>
      <c r="H9" s="29"/>
      <c r="I9" s="164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30" ht="16.5" thickBot="1" x14ac:dyDescent="0.3">
      <c r="A10" s="30" t="s">
        <v>9</v>
      </c>
      <c r="B10" s="31">
        <f>B12</f>
        <v>4865.1000000000004</v>
      </c>
      <c r="C10" s="32"/>
      <c r="D10" s="32"/>
      <c r="E10" s="32"/>
      <c r="F10" s="32"/>
      <c r="G10" s="32"/>
      <c r="H10" s="33"/>
      <c r="I10" s="164"/>
      <c r="J10" s="34"/>
      <c r="K10" s="35"/>
      <c r="L10" s="36" t="s">
        <v>10</v>
      </c>
      <c r="M10" s="37" t="s">
        <v>145</v>
      </c>
      <c r="N10" s="37" t="s">
        <v>126</v>
      </c>
      <c r="O10" s="37" t="s">
        <v>126</v>
      </c>
      <c r="P10" s="37" t="s">
        <v>113</v>
      </c>
      <c r="Q10" s="37" t="s">
        <v>114</v>
      </c>
      <c r="R10" s="37" t="s">
        <v>141</v>
      </c>
      <c r="S10" s="37" t="s">
        <v>126</v>
      </c>
      <c r="T10" s="37" t="s">
        <v>127</v>
      </c>
      <c r="U10" s="37" t="s">
        <v>128</v>
      </c>
      <c r="V10" s="36" t="s">
        <v>129</v>
      </c>
      <c r="W10" s="36" t="s">
        <v>11</v>
      </c>
      <c r="X10" s="38" t="s">
        <v>12</v>
      </c>
      <c r="Y10" s="38"/>
      <c r="Z10" s="38"/>
      <c r="AA10" s="39" t="s">
        <v>6</v>
      </c>
    </row>
    <row r="11" spans="1:30" ht="15.75" x14ac:dyDescent="0.25">
      <c r="A11" s="40" t="s">
        <v>13</v>
      </c>
      <c r="B11" s="41" t="s">
        <v>14</v>
      </c>
      <c r="C11" s="42"/>
      <c r="D11" s="42"/>
      <c r="E11" s="42"/>
      <c r="F11" s="42"/>
      <c r="G11" s="42"/>
      <c r="H11" s="43"/>
      <c r="I11" s="164"/>
      <c r="J11" s="44"/>
      <c r="K11" s="45"/>
      <c r="L11" s="46" t="s">
        <v>15</v>
      </c>
      <c r="M11" s="46" t="s">
        <v>146</v>
      </c>
      <c r="N11" s="46" t="s">
        <v>130</v>
      </c>
      <c r="O11" s="46" t="s">
        <v>130</v>
      </c>
      <c r="P11" s="46" t="s">
        <v>115</v>
      </c>
      <c r="Q11" s="46" t="s">
        <v>116</v>
      </c>
      <c r="R11" s="46" t="s">
        <v>142</v>
      </c>
      <c r="S11" s="46" t="s">
        <v>130</v>
      </c>
      <c r="T11" s="46" t="s">
        <v>131</v>
      </c>
      <c r="U11" s="46" t="s">
        <v>130</v>
      </c>
      <c r="V11" s="46" t="s">
        <v>130</v>
      </c>
      <c r="W11" s="46" t="s">
        <v>16</v>
      </c>
      <c r="X11" s="47" t="s">
        <v>17</v>
      </c>
      <c r="Y11" s="47" t="s">
        <v>17</v>
      </c>
      <c r="Z11" s="47" t="s">
        <v>133</v>
      </c>
      <c r="AA11" s="46" t="s">
        <v>18</v>
      </c>
    </row>
    <row r="12" spans="1:30" ht="16.5" thickBot="1" x14ac:dyDescent="0.3">
      <c r="A12" s="48" t="s">
        <v>19</v>
      </c>
      <c r="B12" s="31">
        <v>4865.1000000000004</v>
      </c>
      <c r="C12" s="32"/>
      <c r="D12" s="32"/>
      <c r="E12" s="32"/>
      <c r="F12" s="32"/>
      <c r="G12" s="32"/>
      <c r="H12" s="33"/>
      <c r="I12" s="164"/>
      <c r="J12" s="44"/>
      <c r="K12" s="45"/>
      <c r="L12" s="49" t="s">
        <v>6</v>
      </c>
      <c r="M12" s="49"/>
      <c r="N12" s="49" t="s">
        <v>147</v>
      </c>
      <c r="O12" s="49" t="s">
        <v>148</v>
      </c>
      <c r="P12" s="49" t="s">
        <v>117</v>
      </c>
      <c r="Q12" s="49" t="s">
        <v>118</v>
      </c>
      <c r="R12" s="49" t="s">
        <v>143</v>
      </c>
      <c r="S12" s="49"/>
      <c r="T12" s="49" t="s">
        <v>130</v>
      </c>
      <c r="U12" s="49"/>
      <c r="V12" s="49"/>
      <c r="W12" s="49" t="s">
        <v>20</v>
      </c>
      <c r="X12" s="50" t="s">
        <v>21</v>
      </c>
      <c r="Y12" s="50" t="s">
        <v>132</v>
      </c>
      <c r="Z12" s="50" t="s">
        <v>132</v>
      </c>
      <c r="AA12" s="49" t="s">
        <v>21</v>
      </c>
    </row>
    <row r="13" spans="1:30" ht="16.5" thickBot="1" x14ac:dyDescent="0.3">
      <c r="A13" s="51" t="s">
        <v>22</v>
      </c>
      <c r="B13" s="52">
        <v>0</v>
      </c>
      <c r="C13" s="53"/>
      <c r="D13" s="53"/>
      <c r="E13" s="53"/>
      <c r="F13" s="53"/>
      <c r="G13" s="53"/>
      <c r="H13" s="54"/>
      <c r="I13" s="164"/>
      <c r="J13" s="55"/>
      <c r="K13" s="56"/>
      <c r="L13" s="49" t="s">
        <v>23</v>
      </c>
      <c r="M13" s="57" t="s">
        <v>23</v>
      </c>
      <c r="N13" s="57" t="s">
        <v>23</v>
      </c>
      <c r="O13" s="57" t="s">
        <v>23</v>
      </c>
      <c r="P13" s="49" t="s">
        <v>23</v>
      </c>
      <c r="Q13" s="49" t="s">
        <v>23</v>
      </c>
      <c r="R13" s="49" t="s">
        <v>23</v>
      </c>
      <c r="S13" s="49" t="s">
        <v>23</v>
      </c>
      <c r="T13" s="49" t="s">
        <v>23</v>
      </c>
      <c r="U13" s="49" t="s">
        <v>23</v>
      </c>
      <c r="V13" s="49" t="s">
        <v>23</v>
      </c>
      <c r="W13" s="49" t="s">
        <v>24</v>
      </c>
      <c r="X13" s="49" t="s">
        <v>23</v>
      </c>
      <c r="Y13" s="49" t="s">
        <v>23</v>
      </c>
      <c r="Z13" s="49" t="s">
        <v>23</v>
      </c>
      <c r="AA13" s="49" t="s">
        <v>23</v>
      </c>
      <c r="AD13" s="58"/>
    </row>
    <row r="14" spans="1:30" ht="15.75" x14ac:dyDescent="0.25">
      <c r="A14" s="59"/>
      <c r="B14" s="60"/>
      <c r="C14" s="61" t="s">
        <v>25</v>
      </c>
      <c r="D14" s="62"/>
      <c r="E14" s="61" t="s">
        <v>26</v>
      </c>
      <c r="F14" s="62"/>
      <c r="G14" s="32" t="s">
        <v>27</v>
      </c>
      <c r="H14" s="63"/>
      <c r="I14" s="164"/>
      <c r="J14" s="64" t="s">
        <v>28</v>
      </c>
      <c r="K14" s="65" t="s">
        <v>180</v>
      </c>
      <c r="L14" s="66">
        <v>-26634.552000000025</v>
      </c>
      <c r="M14" s="67">
        <v>48633.290000000008</v>
      </c>
      <c r="N14" s="67">
        <v>642.22</v>
      </c>
      <c r="O14" s="67">
        <v>3359.23</v>
      </c>
      <c r="P14" s="66">
        <v>8129.77</v>
      </c>
      <c r="Q14" s="66">
        <v>-14486.12</v>
      </c>
      <c r="R14" s="66">
        <v>686.58999999999924</v>
      </c>
      <c r="S14" s="66"/>
      <c r="T14" s="66"/>
      <c r="U14" s="66"/>
      <c r="V14" s="66"/>
      <c r="W14" s="68"/>
      <c r="X14" s="68"/>
      <c r="Y14" s="69"/>
      <c r="Z14" s="69"/>
      <c r="AA14" s="70"/>
    </row>
    <row r="15" spans="1:30" ht="15.75" x14ac:dyDescent="0.25">
      <c r="A15" s="59" t="s">
        <v>29</v>
      </c>
      <c r="B15" s="71" t="s">
        <v>30</v>
      </c>
      <c r="C15" s="72" t="s">
        <v>31</v>
      </c>
      <c r="D15" s="73" t="s">
        <v>32</v>
      </c>
      <c r="E15" s="72" t="s">
        <v>31</v>
      </c>
      <c r="F15" s="73" t="s">
        <v>32</v>
      </c>
      <c r="G15" s="74" t="s">
        <v>31</v>
      </c>
      <c r="H15" s="73" t="s">
        <v>32</v>
      </c>
      <c r="I15" s="164"/>
      <c r="J15" s="75" t="s">
        <v>6</v>
      </c>
      <c r="K15" s="76" t="s">
        <v>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8"/>
      <c r="Z15" s="8"/>
      <c r="AA15" s="77"/>
    </row>
    <row r="16" spans="1:30" ht="15.75" x14ac:dyDescent="0.25">
      <c r="A16" s="59" t="s">
        <v>33</v>
      </c>
      <c r="B16" s="60"/>
      <c r="C16" s="72" t="s">
        <v>34</v>
      </c>
      <c r="D16" s="73" t="s">
        <v>35</v>
      </c>
      <c r="E16" s="72" t="s">
        <v>34</v>
      </c>
      <c r="F16" s="73" t="s">
        <v>36</v>
      </c>
      <c r="G16" s="74" t="s">
        <v>34</v>
      </c>
      <c r="H16" s="73" t="s">
        <v>35</v>
      </c>
      <c r="I16" s="164"/>
      <c r="J16" s="75">
        <v>1</v>
      </c>
      <c r="K16" s="76" t="s">
        <v>181</v>
      </c>
      <c r="L16" s="1">
        <v>179580.03399999975</v>
      </c>
      <c r="M16" s="1">
        <v>1098.3199999999924</v>
      </c>
      <c r="N16" s="1">
        <v>18.519999999999982</v>
      </c>
      <c r="O16" s="1">
        <v>93.849999999999909</v>
      </c>
      <c r="P16" s="1">
        <v>0</v>
      </c>
      <c r="Q16" s="1">
        <v>749.59</v>
      </c>
      <c r="R16" s="1">
        <v>-686.58999999999924</v>
      </c>
      <c r="S16" s="1">
        <v>1198.3800000000047</v>
      </c>
      <c r="T16" s="1">
        <v>556.39999999999964</v>
      </c>
      <c r="U16" s="1">
        <v>253.69999999999982</v>
      </c>
      <c r="V16" s="1">
        <v>447.73600000000442</v>
      </c>
      <c r="W16" s="1">
        <v>-6645.5400000000027</v>
      </c>
      <c r="X16" s="1">
        <v>0</v>
      </c>
      <c r="Y16" s="1">
        <v>-1713.6799999999998</v>
      </c>
      <c r="Z16" s="1">
        <v>-4931.720000000003</v>
      </c>
      <c r="AA16" s="77">
        <v>-0.14000000000000001</v>
      </c>
    </row>
    <row r="17" spans="1:34" ht="15.75" x14ac:dyDescent="0.25">
      <c r="A17" s="59"/>
      <c r="B17" s="60"/>
      <c r="C17" s="30"/>
      <c r="D17" s="73" t="s">
        <v>37</v>
      </c>
      <c r="E17" s="30"/>
      <c r="F17" s="73" t="s">
        <v>37</v>
      </c>
      <c r="G17" s="78"/>
      <c r="H17" s="73" t="s">
        <v>37</v>
      </c>
      <c r="I17" s="164"/>
      <c r="J17" s="75">
        <v>2</v>
      </c>
      <c r="K17" s="76" t="s">
        <v>182</v>
      </c>
      <c r="L17" s="1">
        <f>89906.88+1504484.04-0.348</f>
        <v>1594390.5719999999</v>
      </c>
      <c r="M17" s="1">
        <f>87571.92</f>
        <v>87571.92</v>
      </c>
      <c r="N17" s="1">
        <v>9703.85</v>
      </c>
      <c r="O17" s="1">
        <v>49721.84</v>
      </c>
      <c r="P17" s="1">
        <v>0</v>
      </c>
      <c r="Q17" s="1">
        <v>0</v>
      </c>
      <c r="R17" s="1">
        <v>0</v>
      </c>
      <c r="S17" s="1">
        <v>0</v>
      </c>
      <c r="T17" s="1">
        <v>3408.94</v>
      </c>
      <c r="U17" s="1">
        <v>3785.61</v>
      </c>
      <c r="V17" s="1">
        <f>41139.62+0.348</f>
        <v>41139.968000000001</v>
      </c>
      <c r="W17" s="1">
        <f>X17+Z17+AA17+Y17</f>
        <v>0</v>
      </c>
      <c r="X17" s="1">
        <v>0</v>
      </c>
      <c r="Y17" s="1">
        <v>0</v>
      </c>
      <c r="Z17" s="1">
        <v>0</v>
      </c>
      <c r="AA17" s="77">
        <v>0</v>
      </c>
    </row>
    <row r="18" spans="1:34" ht="15.75" x14ac:dyDescent="0.25">
      <c r="A18" s="79"/>
      <c r="B18" s="80"/>
      <c r="C18" s="81" t="s">
        <v>24</v>
      </c>
      <c r="D18" s="63" t="s">
        <v>23</v>
      </c>
      <c r="E18" s="81" t="s">
        <v>24</v>
      </c>
      <c r="F18" s="63" t="s">
        <v>23</v>
      </c>
      <c r="G18" s="82" t="s">
        <v>24</v>
      </c>
      <c r="H18" s="63" t="s">
        <v>23</v>
      </c>
      <c r="I18" s="164"/>
      <c r="J18" s="75">
        <v>3</v>
      </c>
      <c r="K18" s="76" t="s">
        <v>183</v>
      </c>
      <c r="L18" s="1">
        <f>90082.9-103.3+1500767.4-899.96</f>
        <v>1589847.04</v>
      </c>
      <c r="M18" s="1">
        <f>85703.65-100.62</f>
        <v>85603.03</v>
      </c>
      <c r="N18" s="1">
        <f>9487.16-4.55</f>
        <v>9482.61</v>
      </c>
      <c r="O18" s="1">
        <f>47953.32-23.8</f>
        <v>47929.52</v>
      </c>
      <c r="P18" s="1">
        <v>0</v>
      </c>
      <c r="Q18" s="1">
        <v>0</v>
      </c>
      <c r="R18" s="1">
        <v>0</v>
      </c>
      <c r="S18" s="1">
        <v>772.27</v>
      </c>
      <c r="T18" s="1">
        <f>3518.43-34.39</f>
        <v>3484.04</v>
      </c>
      <c r="U18" s="1">
        <f>3844.44-4.99</f>
        <v>3839.4500000000003</v>
      </c>
      <c r="V18" s="1">
        <f>41128.16-12.9</f>
        <v>41115.26</v>
      </c>
      <c r="W18" s="1">
        <f>X18+Z18+AA18+Y18</f>
        <v>-802.02</v>
      </c>
      <c r="X18" s="1">
        <v>0</v>
      </c>
      <c r="Y18" s="1">
        <v>-802.02</v>
      </c>
      <c r="Z18" s="1">
        <v>0</v>
      </c>
      <c r="AA18" s="77">
        <v>0</v>
      </c>
      <c r="AF18" s="83"/>
    </row>
    <row r="19" spans="1:34" ht="16.5" customHeight="1" x14ac:dyDescent="0.25">
      <c r="A19" s="17" t="s">
        <v>38</v>
      </c>
      <c r="B19" s="71" t="s">
        <v>39</v>
      </c>
      <c r="C19" s="84">
        <f>D19*12*4865.1</f>
        <v>198496.08</v>
      </c>
      <c r="D19" s="85">
        <v>3.4</v>
      </c>
      <c r="E19" s="84">
        <f>F19*12*4865.1</f>
        <v>198496.08</v>
      </c>
      <c r="F19" s="85">
        <v>3.4</v>
      </c>
      <c r="G19" s="86">
        <f>C19-E19</f>
        <v>0</v>
      </c>
      <c r="H19" s="85">
        <f>D19-F19</f>
        <v>0</v>
      </c>
      <c r="I19" s="166"/>
      <c r="J19" s="75"/>
      <c r="K19" s="76"/>
      <c r="L19" s="2"/>
      <c r="M19" s="2"/>
      <c r="N19" s="2"/>
      <c r="O19" s="2"/>
      <c r="P19" s="1"/>
      <c r="Q19" s="1"/>
      <c r="R19" s="1"/>
      <c r="S19" s="2"/>
      <c r="T19" s="2"/>
      <c r="U19" s="2"/>
      <c r="V19" s="2"/>
      <c r="W19" s="1"/>
      <c r="X19" s="1"/>
      <c r="Y19" s="1"/>
      <c r="Z19" s="1"/>
      <c r="AA19" s="77"/>
    </row>
    <row r="20" spans="1:34" ht="16.5" customHeight="1" x14ac:dyDescent="0.25">
      <c r="A20" s="17" t="s">
        <v>156</v>
      </c>
      <c r="B20" s="71" t="s">
        <v>41</v>
      </c>
      <c r="C20" s="87"/>
      <c r="D20" s="88"/>
      <c r="E20" s="87"/>
      <c r="F20" s="88"/>
      <c r="G20" s="89"/>
      <c r="H20" s="88"/>
      <c r="I20" s="164"/>
      <c r="J20" s="75"/>
      <c r="K20" s="76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  <c r="Z20" s="1"/>
      <c r="AA20" s="77"/>
      <c r="AE20" s="83"/>
    </row>
    <row r="21" spans="1:34" ht="16.5" customHeight="1" x14ac:dyDescent="0.25">
      <c r="A21" s="17" t="s">
        <v>157</v>
      </c>
      <c r="B21" s="71" t="s">
        <v>42</v>
      </c>
      <c r="C21" s="87"/>
      <c r="D21" s="88"/>
      <c r="E21" s="87"/>
      <c r="F21" s="88"/>
      <c r="G21" s="89"/>
      <c r="H21" s="88"/>
      <c r="I21" s="164"/>
      <c r="J21" s="75"/>
      <c r="K21" s="76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2"/>
      <c r="Y21" s="2"/>
      <c r="Z21" s="2"/>
      <c r="AA21" s="90"/>
    </row>
    <row r="22" spans="1:34" ht="16.5" customHeight="1" x14ac:dyDescent="0.25">
      <c r="A22" s="17" t="s">
        <v>158</v>
      </c>
      <c r="B22" s="71" t="s">
        <v>43</v>
      </c>
      <c r="C22" s="87"/>
      <c r="D22" s="88"/>
      <c r="E22" s="87"/>
      <c r="F22" s="88"/>
      <c r="G22" s="89"/>
      <c r="H22" s="88"/>
      <c r="I22" s="164"/>
      <c r="J22" s="75">
        <v>4</v>
      </c>
      <c r="K22" s="76" t="s">
        <v>184</v>
      </c>
      <c r="L22" s="1">
        <f>L16+L17-L18</f>
        <v>184123.56599999964</v>
      </c>
      <c r="M22" s="1">
        <f t="shared" ref="M22:O22" si="0">M16+M17-M18</f>
        <v>3067.2099999999919</v>
      </c>
      <c r="N22" s="1">
        <f t="shared" si="0"/>
        <v>239.76000000000022</v>
      </c>
      <c r="O22" s="1">
        <f t="shared" si="0"/>
        <v>1886.1699999999983</v>
      </c>
      <c r="P22" s="1">
        <f>P16+P17-P18</f>
        <v>0</v>
      </c>
      <c r="Q22" s="1">
        <f>Q16+Q17-Q18</f>
        <v>749.59</v>
      </c>
      <c r="R22" s="1">
        <f>R16+R17-R18</f>
        <v>-686.58999999999924</v>
      </c>
      <c r="S22" s="1">
        <f t="shared" ref="S22:V22" si="1">S16+S17-S18</f>
        <v>426.11000000000467</v>
      </c>
      <c r="T22" s="1">
        <f t="shared" si="1"/>
        <v>481.29999999999973</v>
      </c>
      <c r="U22" s="1">
        <f t="shared" si="1"/>
        <v>199.85999999999967</v>
      </c>
      <c r="V22" s="1">
        <f t="shared" si="1"/>
        <v>472.44400000000314</v>
      </c>
      <c r="W22" s="1">
        <f t="shared" ref="W22" si="2">X22+Z22+AA22+Y22</f>
        <v>-5843.5200000000032</v>
      </c>
      <c r="X22" s="1">
        <f>X16+X17-X18</f>
        <v>0</v>
      </c>
      <c r="Y22" s="1">
        <f>Y16+Y17-Y18</f>
        <v>-911.65999999999985</v>
      </c>
      <c r="Z22" s="1">
        <f>Z16+Z17-Z18</f>
        <v>-4931.720000000003</v>
      </c>
      <c r="AA22" s="77">
        <f>AA16+AA17-AA18</f>
        <v>-0.14000000000000001</v>
      </c>
      <c r="AF22" s="91"/>
    </row>
    <row r="23" spans="1:34" ht="16.5" customHeight="1" x14ac:dyDescent="0.25">
      <c r="A23" s="59" t="s">
        <v>44</v>
      </c>
      <c r="B23" s="71" t="s">
        <v>136</v>
      </c>
      <c r="C23" s="87"/>
      <c r="D23" s="88"/>
      <c r="E23" s="87"/>
      <c r="F23" s="88"/>
      <c r="G23" s="89"/>
      <c r="H23" s="88"/>
      <c r="I23" s="164"/>
      <c r="J23" s="75"/>
      <c r="K23" s="76" t="s">
        <v>6</v>
      </c>
      <c r="L23" s="2" t="s">
        <v>6</v>
      </c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8"/>
      <c r="Z23" s="8"/>
      <c r="AA23" s="77" t="s">
        <v>6</v>
      </c>
      <c r="AF23" s="91"/>
      <c r="AH23" s="83"/>
    </row>
    <row r="24" spans="1:34" ht="16.5" customHeight="1" x14ac:dyDescent="0.25">
      <c r="A24" s="59" t="s">
        <v>45</v>
      </c>
      <c r="B24" s="71" t="s">
        <v>46</v>
      </c>
      <c r="C24" s="87"/>
      <c r="D24" s="88"/>
      <c r="E24" s="87"/>
      <c r="F24" s="88"/>
      <c r="G24" s="89"/>
      <c r="H24" s="88"/>
      <c r="I24" s="164"/>
      <c r="J24" s="75">
        <v>5</v>
      </c>
      <c r="K24" s="76" t="s">
        <v>52</v>
      </c>
      <c r="L24" s="1">
        <v>1555470.89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/>
      <c r="T24" s="1"/>
      <c r="U24" s="1"/>
      <c r="V24" s="1"/>
      <c r="W24" s="1"/>
      <c r="X24" s="1"/>
      <c r="Y24" s="8"/>
      <c r="Z24" s="8"/>
      <c r="AA24" s="77" t="s">
        <v>6</v>
      </c>
      <c r="AF24" s="91"/>
    </row>
    <row r="25" spans="1:34" ht="15.75" customHeight="1" x14ac:dyDescent="0.25">
      <c r="A25" s="59" t="s">
        <v>47</v>
      </c>
      <c r="B25" s="71" t="s">
        <v>48</v>
      </c>
      <c r="C25" s="87"/>
      <c r="D25" s="88"/>
      <c r="E25" s="87"/>
      <c r="F25" s="88"/>
      <c r="G25" s="89"/>
      <c r="H25" s="88"/>
      <c r="I25" s="164"/>
      <c r="J25" s="75">
        <v>6</v>
      </c>
      <c r="K25" s="76" t="s">
        <v>53</v>
      </c>
      <c r="L25" s="1">
        <f>L17-L24</f>
        <v>38919.68200000003</v>
      </c>
      <c r="M25" s="1">
        <f t="shared" ref="M25:R25" si="3">M17-M24</f>
        <v>87571.92</v>
      </c>
      <c r="N25" s="1">
        <f t="shared" si="3"/>
        <v>9703.85</v>
      </c>
      <c r="O25" s="1">
        <f t="shared" si="3"/>
        <v>49721.84</v>
      </c>
      <c r="P25" s="1">
        <f t="shared" si="3"/>
        <v>0</v>
      </c>
      <c r="Q25" s="1">
        <f t="shared" si="3"/>
        <v>0</v>
      </c>
      <c r="R25" s="1">
        <f t="shared" si="3"/>
        <v>0</v>
      </c>
      <c r="S25" s="1"/>
      <c r="T25" s="1"/>
      <c r="U25" s="1"/>
      <c r="V25" s="1"/>
      <c r="W25" s="1"/>
      <c r="X25" s="1"/>
      <c r="Y25" s="8"/>
      <c r="Z25" s="8"/>
      <c r="AA25" s="77" t="s">
        <v>6</v>
      </c>
    </row>
    <row r="26" spans="1:34" ht="15.75" customHeight="1" x14ac:dyDescent="0.25">
      <c r="A26" s="59" t="s">
        <v>49</v>
      </c>
      <c r="B26" s="71" t="s">
        <v>50</v>
      </c>
      <c r="C26" s="87"/>
      <c r="D26" s="88"/>
      <c r="E26" s="87"/>
      <c r="F26" s="88"/>
      <c r="G26" s="89"/>
      <c r="H26" s="88"/>
      <c r="I26" s="164"/>
      <c r="J26" s="75"/>
      <c r="K26" s="76" t="s">
        <v>54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8"/>
      <c r="Z26" s="8"/>
      <c r="AA26" s="77" t="s">
        <v>6</v>
      </c>
    </row>
    <row r="27" spans="1:34" ht="15.75" x14ac:dyDescent="0.25">
      <c r="A27" s="59" t="s">
        <v>51</v>
      </c>
      <c r="B27" s="71"/>
      <c r="C27" s="87"/>
      <c r="D27" s="88"/>
      <c r="E27" s="87"/>
      <c r="F27" s="88"/>
      <c r="G27" s="89"/>
      <c r="H27" s="88"/>
      <c r="I27" s="164"/>
      <c r="J27" s="75"/>
      <c r="K27" s="76" t="s">
        <v>55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  <c r="AA27" s="77" t="s">
        <v>6</v>
      </c>
    </row>
    <row r="28" spans="1:34" ht="15.75" x14ac:dyDescent="0.25">
      <c r="A28" s="59"/>
      <c r="B28" s="71"/>
      <c r="C28" s="87"/>
      <c r="D28" s="88"/>
      <c r="E28" s="87"/>
      <c r="F28" s="88"/>
      <c r="G28" s="89"/>
      <c r="H28" s="88"/>
      <c r="I28" s="164"/>
      <c r="J28" s="75" t="s">
        <v>6</v>
      </c>
      <c r="K28" s="76" t="s">
        <v>6</v>
      </c>
      <c r="L28" s="2"/>
      <c r="M28" s="2"/>
      <c r="N28" s="2"/>
      <c r="O28" s="2"/>
      <c r="P28" s="2"/>
      <c r="Q28" s="2"/>
      <c r="R28" s="2"/>
      <c r="S28" s="1"/>
      <c r="T28" s="1"/>
      <c r="U28" s="1"/>
      <c r="V28" s="1"/>
      <c r="W28" s="1"/>
      <c r="X28" s="1"/>
      <c r="Y28" s="8"/>
      <c r="Z28" s="8"/>
      <c r="AA28" s="90" t="s">
        <v>6</v>
      </c>
    </row>
    <row r="29" spans="1:34" ht="15.75" x14ac:dyDescent="0.25">
      <c r="A29" s="59"/>
      <c r="B29" s="71"/>
      <c r="C29" s="87"/>
      <c r="D29" s="88"/>
      <c r="E29" s="87"/>
      <c r="F29" s="88"/>
      <c r="G29" s="89"/>
      <c r="H29" s="88"/>
      <c r="I29" s="164"/>
      <c r="J29" s="75">
        <v>7</v>
      </c>
      <c r="K29" s="76" t="s">
        <v>150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8"/>
      <c r="Z29" s="8"/>
      <c r="AA29" s="90"/>
    </row>
    <row r="30" spans="1:34" ht="15.75" x14ac:dyDescent="0.25">
      <c r="A30" s="59"/>
      <c r="B30" s="71"/>
      <c r="C30" s="87"/>
      <c r="D30" s="88"/>
      <c r="E30" s="87"/>
      <c r="F30" s="88"/>
      <c r="G30" s="89"/>
      <c r="H30" s="88"/>
      <c r="I30" s="164"/>
      <c r="J30" s="75"/>
      <c r="K30" s="76" t="s">
        <v>149</v>
      </c>
      <c r="L30" s="2"/>
      <c r="M30" s="2"/>
      <c r="N30" s="2"/>
      <c r="O30" s="2"/>
      <c r="P30" s="2"/>
      <c r="Q30" s="2"/>
      <c r="R30" s="2"/>
      <c r="S30" s="1"/>
      <c r="T30" s="1"/>
      <c r="U30" s="1"/>
      <c r="V30" s="1"/>
      <c r="W30" s="2"/>
      <c r="X30" s="2"/>
      <c r="Y30" s="92"/>
      <c r="Z30" s="8"/>
      <c r="AA30" s="90"/>
    </row>
    <row r="31" spans="1:34" ht="15.75" x14ac:dyDescent="0.25">
      <c r="A31" s="59"/>
      <c r="B31" s="71"/>
      <c r="C31" s="87"/>
      <c r="D31" s="88"/>
      <c r="E31" s="87"/>
      <c r="F31" s="88"/>
      <c r="G31" s="89"/>
      <c r="H31" s="88"/>
      <c r="I31" s="164"/>
      <c r="J31" s="75"/>
      <c r="K31" s="9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"/>
      <c r="X31" s="2"/>
      <c r="Y31" s="92"/>
      <c r="Z31" s="92"/>
      <c r="AA31" s="90"/>
    </row>
    <row r="32" spans="1:34" ht="15.75" x14ac:dyDescent="0.25">
      <c r="A32" s="59"/>
      <c r="B32" s="71"/>
      <c r="C32" s="87"/>
      <c r="D32" s="88"/>
      <c r="E32" s="87"/>
      <c r="F32" s="88"/>
      <c r="G32" s="89"/>
      <c r="H32" s="88"/>
      <c r="I32" s="164"/>
      <c r="J32" s="75">
        <v>8</v>
      </c>
      <c r="K32" s="76" t="s">
        <v>56</v>
      </c>
      <c r="L32" s="1">
        <f>L18-L24</f>
        <v>34376.15000000014</v>
      </c>
      <c r="M32" s="1">
        <f t="shared" ref="M32:R32" si="4">M18-M24</f>
        <v>85603.03</v>
      </c>
      <c r="N32" s="1">
        <f t="shared" si="4"/>
        <v>9482.61</v>
      </c>
      <c r="O32" s="1">
        <f t="shared" si="4"/>
        <v>47929.52</v>
      </c>
      <c r="P32" s="1">
        <f t="shared" si="4"/>
        <v>0</v>
      </c>
      <c r="Q32" s="1">
        <f t="shared" si="4"/>
        <v>0</v>
      </c>
      <c r="R32" s="1">
        <f t="shared" si="4"/>
        <v>0</v>
      </c>
      <c r="S32" s="1"/>
      <c r="T32" s="1"/>
      <c r="U32" s="1"/>
      <c r="V32" s="1"/>
      <c r="W32" s="1"/>
      <c r="X32" s="1"/>
      <c r="Y32" s="8"/>
      <c r="Z32" s="8"/>
      <c r="AA32" s="90"/>
    </row>
    <row r="33" spans="1:29" ht="15.75" x14ac:dyDescent="0.25">
      <c r="A33" s="59"/>
      <c r="B33" s="71" t="s">
        <v>6</v>
      </c>
      <c r="C33" s="87"/>
      <c r="D33" s="88"/>
      <c r="E33" s="87"/>
      <c r="F33" s="88"/>
      <c r="G33" s="89"/>
      <c r="H33" s="88"/>
      <c r="I33" s="164"/>
      <c r="J33" s="75"/>
      <c r="K33" s="76" t="s">
        <v>57</v>
      </c>
      <c r="L33" s="2"/>
      <c r="M33" s="2"/>
      <c r="N33" s="2"/>
      <c r="O33" s="2"/>
      <c r="P33" s="2"/>
      <c r="Q33" s="2"/>
      <c r="R33" s="2"/>
      <c r="S33" s="1"/>
      <c r="T33" s="1"/>
      <c r="U33" s="1"/>
      <c r="V33" s="1"/>
      <c r="W33" s="2"/>
      <c r="X33" s="2"/>
      <c r="Y33" s="92"/>
      <c r="Z33" s="92"/>
      <c r="AA33" s="90"/>
    </row>
    <row r="34" spans="1:29" ht="15.75" x14ac:dyDescent="0.25">
      <c r="A34" s="14" t="s">
        <v>159</v>
      </c>
      <c r="B34" s="94" t="s">
        <v>39</v>
      </c>
      <c r="C34" s="84">
        <f>D34*12*4865.1</f>
        <v>232940.98800000004</v>
      </c>
      <c r="D34" s="95">
        <v>3.99</v>
      </c>
      <c r="E34" s="84">
        <f>F34*12*4865.1</f>
        <v>232940.98800000004</v>
      </c>
      <c r="F34" s="95">
        <v>3.99</v>
      </c>
      <c r="G34" s="86">
        <f>C34-E34</f>
        <v>0</v>
      </c>
      <c r="H34" s="95">
        <f>D34-F34</f>
        <v>0</v>
      </c>
      <c r="I34" s="164"/>
      <c r="J34" s="75"/>
      <c r="K34" s="9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"/>
      <c r="X34" s="2"/>
      <c r="Y34" s="92"/>
      <c r="Z34" s="92"/>
      <c r="AA34" s="90"/>
      <c r="AC34" s="96"/>
    </row>
    <row r="35" spans="1:29" ht="15.75" x14ac:dyDescent="0.25">
      <c r="A35" s="15" t="s">
        <v>160</v>
      </c>
      <c r="B35" s="97" t="s">
        <v>41</v>
      </c>
      <c r="C35" s="87"/>
      <c r="D35" s="88"/>
      <c r="E35" s="87"/>
      <c r="F35" s="88"/>
      <c r="G35" s="89"/>
      <c r="H35" s="88"/>
      <c r="I35" s="164"/>
      <c r="J35" s="98" t="s">
        <v>58</v>
      </c>
      <c r="K35" s="65" t="s">
        <v>185</v>
      </c>
      <c r="L35" s="5">
        <f>L14+L32</f>
        <v>7741.5980000001146</v>
      </c>
      <c r="M35" s="5">
        <f t="shared" ref="M35:R35" si="5">M14+M32</f>
        <v>134236.32</v>
      </c>
      <c r="N35" s="5">
        <f t="shared" si="5"/>
        <v>10124.83</v>
      </c>
      <c r="O35" s="5">
        <f t="shared" si="5"/>
        <v>51288.75</v>
      </c>
      <c r="P35" s="5">
        <f t="shared" si="5"/>
        <v>8129.77</v>
      </c>
      <c r="Q35" s="5">
        <f t="shared" si="5"/>
        <v>-14486.12</v>
      </c>
      <c r="R35" s="5">
        <f t="shared" si="5"/>
        <v>686.58999999999924</v>
      </c>
      <c r="S35" s="5"/>
      <c r="T35" s="5"/>
      <c r="U35" s="5"/>
      <c r="V35" s="5"/>
      <c r="W35" s="1"/>
      <c r="X35" s="1"/>
      <c r="Y35" s="8"/>
      <c r="Z35" s="8"/>
      <c r="AA35" s="77"/>
    </row>
    <row r="36" spans="1:29" ht="15.75" x14ac:dyDescent="0.25">
      <c r="A36" s="16" t="s">
        <v>161</v>
      </c>
      <c r="B36" s="97" t="s">
        <v>42</v>
      </c>
      <c r="C36" s="87"/>
      <c r="D36" s="88"/>
      <c r="E36" s="87"/>
      <c r="F36" s="88"/>
      <c r="G36" s="89"/>
      <c r="H36" s="88"/>
      <c r="I36" s="164"/>
      <c r="J36" s="75"/>
      <c r="K36" s="65" t="s">
        <v>151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"/>
      <c r="X36" s="1"/>
      <c r="Y36" s="8"/>
      <c r="Z36" s="8"/>
      <c r="AA36" s="77"/>
    </row>
    <row r="37" spans="1:29" ht="15.75" x14ac:dyDescent="0.25">
      <c r="A37" s="15" t="s">
        <v>162</v>
      </c>
      <c r="B37" s="97" t="s">
        <v>59</v>
      </c>
      <c r="C37" s="87"/>
      <c r="D37" s="88"/>
      <c r="E37" s="87"/>
      <c r="F37" s="88"/>
      <c r="G37" s="89"/>
      <c r="H37" s="88"/>
      <c r="I37" s="164"/>
      <c r="J37" s="75"/>
      <c r="K37" s="4" t="s">
        <v>154</v>
      </c>
      <c r="L37" s="5">
        <f>140938.47+32190+31257.36</f>
        <v>204385.83000000002</v>
      </c>
      <c r="M37" s="5"/>
      <c r="N37" s="5"/>
      <c r="O37" s="5"/>
      <c r="P37" s="5"/>
      <c r="Q37" s="2"/>
      <c r="R37" s="2"/>
      <c r="S37" s="1"/>
      <c r="T37" s="1"/>
      <c r="U37" s="1"/>
      <c r="V37" s="1"/>
      <c r="W37" s="1"/>
      <c r="X37" s="1"/>
      <c r="Y37" s="8"/>
      <c r="Z37" s="8"/>
      <c r="AA37" s="77"/>
      <c r="AB37" s="99"/>
    </row>
    <row r="38" spans="1:29" ht="15.75" x14ac:dyDescent="0.25">
      <c r="A38" s="15" t="s">
        <v>163</v>
      </c>
      <c r="B38" s="97" t="s">
        <v>60</v>
      </c>
      <c r="C38" s="87"/>
      <c r="D38" s="88"/>
      <c r="E38" s="87"/>
      <c r="F38" s="88"/>
      <c r="G38" s="89"/>
      <c r="H38" s="88"/>
      <c r="I38" s="164"/>
      <c r="J38" s="75"/>
      <c r="K38" s="22"/>
      <c r="L38" s="1"/>
      <c r="M38" s="9"/>
      <c r="N38" s="9"/>
      <c r="O38" s="9"/>
      <c r="P38" s="3"/>
      <c r="Q38" s="2"/>
      <c r="R38" s="2"/>
      <c r="S38" s="1"/>
      <c r="T38" s="1"/>
      <c r="U38" s="1"/>
      <c r="V38" s="1"/>
      <c r="W38" s="1"/>
      <c r="X38" s="1"/>
      <c r="Y38" s="8"/>
      <c r="Z38" s="8"/>
      <c r="AA38" s="77"/>
    </row>
    <row r="39" spans="1:29" ht="15.75" x14ac:dyDescent="0.25">
      <c r="A39" s="59" t="s">
        <v>44</v>
      </c>
      <c r="B39" s="97" t="s">
        <v>61</v>
      </c>
      <c r="C39" s="87"/>
      <c r="D39" s="88"/>
      <c r="E39" s="87"/>
      <c r="F39" s="88"/>
      <c r="G39" s="89"/>
      <c r="H39" s="88"/>
      <c r="I39" s="164"/>
      <c r="J39" s="100"/>
      <c r="K39" s="101"/>
      <c r="L39" s="1"/>
      <c r="M39" s="1"/>
      <c r="N39" s="1"/>
      <c r="O39" s="1"/>
      <c r="P39" s="7"/>
      <c r="Q39" s="102"/>
      <c r="R39" s="102"/>
      <c r="S39" s="103"/>
      <c r="T39" s="103"/>
      <c r="U39" s="103"/>
      <c r="V39" s="103"/>
      <c r="W39" s="103"/>
      <c r="X39" s="103"/>
      <c r="Y39" s="104"/>
      <c r="Z39" s="104"/>
      <c r="AA39" s="105"/>
    </row>
    <row r="40" spans="1:29" ht="15.75" x14ac:dyDescent="0.25">
      <c r="A40" s="59" t="s">
        <v>45</v>
      </c>
      <c r="B40" s="97" t="s">
        <v>62</v>
      </c>
      <c r="C40" s="87"/>
      <c r="D40" s="88"/>
      <c r="E40" s="87"/>
      <c r="F40" s="88"/>
      <c r="G40" s="89"/>
      <c r="H40" s="88"/>
      <c r="I40" s="164"/>
      <c r="J40" s="75"/>
      <c r="K40" s="106" t="s">
        <v>153</v>
      </c>
      <c r="L40" s="107"/>
      <c r="M40" s="107"/>
      <c r="N40" s="107"/>
      <c r="O40" s="107"/>
      <c r="P40" s="103"/>
      <c r="Q40" s="2"/>
      <c r="R40" s="2"/>
      <c r="S40" s="2"/>
      <c r="T40" s="2"/>
      <c r="U40" s="2"/>
      <c r="V40" s="2"/>
      <c r="W40" s="1"/>
      <c r="X40" s="1"/>
      <c r="Y40" s="8"/>
      <c r="Z40" s="8"/>
      <c r="AA40" s="77"/>
    </row>
    <row r="41" spans="1:29" ht="15.75" x14ac:dyDescent="0.25">
      <c r="A41" s="59" t="s">
        <v>47</v>
      </c>
      <c r="B41" s="97" t="s">
        <v>63</v>
      </c>
      <c r="C41" s="87"/>
      <c r="D41" s="88"/>
      <c r="E41" s="87"/>
      <c r="F41" s="88"/>
      <c r="G41" s="89"/>
      <c r="H41" s="88"/>
      <c r="I41" s="164"/>
      <c r="J41" s="75"/>
      <c r="K41" s="106" t="s">
        <v>152</v>
      </c>
      <c r="L41" s="107">
        <f>L37-L39</f>
        <v>204385.83000000002</v>
      </c>
      <c r="M41" s="107"/>
      <c r="N41" s="107"/>
      <c r="O41" s="107"/>
      <c r="P41" s="107"/>
      <c r="Q41" s="2"/>
      <c r="R41" s="2"/>
      <c r="S41" s="2"/>
      <c r="T41" s="2"/>
      <c r="U41" s="2"/>
      <c r="V41" s="2"/>
      <c r="W41" s="1"/>
      <c r="X41" s="1"/>
      <c r="Y41" s="8"/>
      <c r="Z41" s="8"/>
      <c r="AA41" s="77"/>
    </row>
    <row r="42" spans="1:29" ht="15.75" x14ac:dyDescent="0.25">
      <c r="A42" s="59" t="s">
        <v>49</v>
      </c>
      <c r="B42" s="97" t="s">
        <v>64</v>
      </c>
      <c r="C42" s="87"/>
      <c r="D42" s="88"/>
      <c r="E42" s="87"/>
      <c r="F42" s="88"/>
      <c r="G42" s="89"/>
      <c r="H42" s="88"/>
      <c r="I42" s="164"/>
      <c r="J42" s="75"/>
      <c r="K42" s="65" t="s">
        <v>65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"/>
      <c r="X42" s="1"/>
      <c r="Y42" s="8"/>
      <c r="Z42" s="8"/>
      <c r="AA42" s="77"/>
    </row>
    <row r="43" spans="1:29" ht="16.5" thickBot="1" x14ac:dyDescent="0.3">
      <c r="A43" s="59" t="s">
        <v>51</v>
      </c>
      <c r="B43" s="97" t="s">
        <v>66</v>
      </c>
      <c r="C43" s="87"/>
      <c r="D43" s="88"/>
      <c r="E43" s="87"/>
      <c r="F43" s="88"/>
      <c r="G43" s="89"/>
      <c r="H43" s="88"/>
      <c r="I43" s="164"/>
      <c r="J43" s="108"/>
      <c r="K43" s="109" t="s">
        <v>155</v>
      </c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10"/>
      <c r="X43" s="110"/>
      <c r="Y43" s="111"/>
      <c r="Z43" s="111"/>
      <c r="AA43" s="112"/>
    </row>
    <row r="44" spans="1:29" ht="15.75" x14ac:dyDescent="0.25">
      <c r="A44" s="59"/>
      <c r="B44" s="97" t="s">
        <v>67</v>
      </c>
      <c r="C44" s="87"/>
      <c r="D44" s="88"/>
      <c r="E44" s="87"/>
      <c r="F44" s="88"/>
      <c r="G44" s="89"/>
      <c r="H44" s="88"/>
      <c r="I44" s="164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2"/>
      <c r="X44" s="12"/>
      <c r="Y44" s="12"/>
      <c r="Z44" s="12"/>
      <c r="AA44" s="11"/>
    </row>
    <row r="45" spans="1:29" ht="15.75" x14ac:dyDescent="0.25">
      <c r="A45" s="59"/>
      <c r="B45" s="97" t="s">
        <v>68</v>
      </c>
      <c r="C45" s="87"/>
      <c r="D45" s="88"/>
      <c r="E45" s="87"/>
      <c r="F45" s="88"/>
      <c r="G45" s="89"/>
      <c r="H45" s="88"/>
      <c r="I45" s="164"/>
      <c r="K45" s="11" t="s">
        <v>6</v>
      </c>
      <c r="L45" s="11"/>
      <c r="M45" s="11"/>
      <c r="N45" s="11"/>
      <c r="O45" s="11"/>
      <c r="P45" s="11"/>
      <c r="Q45" s="11"/>
      <c r="R45" s="113"/>
      <c r="T45" s="11"/>
      <c r="U45" s="11"/>
      <c r="V45" s="11"/>
      <c r="W45" s="12"/>
      <c r="X45" s="12"/>
      <c r="Y45" s="12"/>
      <c r="Z45" s="12"/>
      <c r="AA45" s="11"/>
    </row>
    <row r="46" spans="1:29" ht="15.75" x14ac:dyDescent="0.25">
      <c r="A46" s="59"/>
      <c r="B46" s="97" t="s">
        <v>69</v>
      </c>
      <c r="C46" s="87"/>
      <c r="D46" s="88"/>
      <c r="E46" s="87"/>
      <c r="F46" s="88"/>
      <c r="G46" s="89"/>
      <c r="H46" s="88"/>
      <c r="I46" s="164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9" ht="15.75" x14ac:dyDescent="0.25">
      <c r="A47" s="59"/>
      <c r="B47" s="97" t="s">
        <v>70</v>
      </c>
      <c r="C47" s="87"/>
      <c r="D47" s="88"/>
      <c r="E47" s="87"/>
      <c r="F47" s="88"/>
      <c r="G47" s="89"/>
      <c r="H47" s="88"/>
      <c r="I47" s="164"/>
      <c r="K47" s="11" t="s">
        <v>186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9" x14ac:dyDescent="0.25">
      <c r="A48" s="59"/>
      <c r="B48" s="71"/>
      <c r="C48" s="87"/>
      <c r="D48" s="88"/>
      <c r="E48" s="87"/>
      <c r="F48" s="88"/>
      <c r="G48" s="89"/>
      <c r="H48" s="88"/>
      <c r="I48" s="164"/>
    </row>
    <row r="49" spans="1:27" x14ac:dyDescent="0.25">
      <c r="A49" s="79"/>
      <c r="B49" s="80"/>
      <c r="C49" s="114"/>
      <c r="D49" s="115"/>
      <c r="E49" s="114"/>
      <c r="F49" s="115"/>
      <c r="G49" s="116"/>
      <c r="H49" s="115"/>
      <c r="I49" s="164"/>
    </row>
    <row r="50" spans="1:27" ht="15.75" x14ac:dyDescent="0.25">
      <c r="A50" s="117" t="s">
        <v>71</v>
      </c>
      <c r="B50" s="118" t="s">
        <v>72</v>
      </c>
      <c r="C50" s="84">
        <f>D50*12*4865.1</f>
        <v>74144.124000000011</v>
      </c>
      <c r="D50" s="95">
        <v>1.27</v>
      </c>
      <c r="E50" s="84">
        <f>F50*12*4865.1</f>
        <v>74144.124000000011</v>
      </c>
      <c r="F50" s="95">
        <v>1.27</v>
      </c>
      <c r="G50" s="86">
        <f>C50-E50</f>
        <v>0</v>
      </c>
      <c r="H50" s="95">
        <f>D50-F50</f>
        <v>0</v>
      </c>
      <c r="I50" s="166"/>
      <c r="K50" s="19"/>
      <c r="L50" s="20"/>
      <c r="M50" s="20"/>
      <c r="N50" s="20"/>
      <c r="O50" s="20"/>
      <c r="P50" s="19"/>
      <c r="Q50" s="20"/>
      <c r="R50" s="20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5.75" x14ac:dyDescent="0.25">
      <c r="A51" s="17" t="s">
        <v>73</v>
      </c>
      <c r="B51" s="71" t="s">
        <v>74</v>
      </c>
      <c r="C51" s="119"/>
      <c r="D51" s="85" t="s">
        <v>6</v>
      </c>
      <c r="E51" s="119"/>
      <c r="F51" s="85" t="s">
        <v>6</v>
      </c>
      <c r="G51" s="120"/>
      <c r="H51" s="85" t="s">
        <v>6</v>
      </c>
      <c r="I51" s="164"/>
      <c r="K51" s="21"/>
      <c r="L51" s="22"/>
      <c r="M51" s="22"/>
      <c r="N51" s="22"/>
      <c r="O51" s="22"/>
      <c r="P51" s="22"/>
      <c r="Q51" s="20"/>
      <c r="R51" s="20"/>
      <c r="S51" s="12"/>
      <c r="T51" s="12"/>
      <c r="U51" s="12"/>
      <c r="V51" s="12"/>
    </row>
    <row r="52" spans="1:27" ht="15.75" x14ac:dyDescent="0.25">
      <c r="A52" s="17" t="s">
        <v>40</v>
      </c>
      <c r="B52" s="71" t="s">
        <v>75</v>
      </c>
      <c r="C52" s="119"/>
      <c r="D52" s="85"/>
      <c r="E52" s="119"/>
      <c r="F52" s="85"/>
      <c r="G52" s="120"/>
      <c r="H52" s="85"/>
      <c r="I52" s="164"/>
      <c r="K52" s="19"/>
      <c r="L52" s="20"/>
      <c r="M52" s="20"/>
      <c r="N52" s="20"/>
      <c r="O52" s="20"/>
      <c r="P52" s="20"/>
      <c r="Q52" s="20"/>
      <c r="R52" s="20"/>
      <c r="S52" s="12"/>
      <c r="T52" s="12"/>
      <c r="U52" s="12"/>
      <c r="V52" s="12"/>
    </row>
    <row r="53" spans="1:27" x14ac:dyDescent="0.25">
      <c r="A53" s="79"/>
      <c r="B53" s="121"/>
      <c r="C53" s="122"/>
      <c r="D53" s="123"/>
      <c r="E53" s="122"/>
      <c r="F53" s="123"/>
      <c r="G53" s="124"/>
      <c r="H53" s="123"/>
      <c r="I53" s="164"/>
      <c r="K53" s="22"/>
      <c r="L53" s="22"/>
      <c r="M53" s="22"/>
      <c r="N53" s="22"/>
      <c r="O53" s="22"/>
      <c r="P53" s="22"/>
      <c r="Q53" s="22"/>
      <c r="R53" s="22"/>
    </row>
    <row r="54" spans="1:27" x14ac:dyDescent="0.25">
      <c r="A54" s="17" t="s">
        <v>164</v>
      </c>
      <c r="B54" s="71" t="s">
        <v>76</v>
      </c>
      <c r="C54" s="84">
        <f>D54*12*4865.1</f>
        <v>239946.73200000005</v>
      </c>
      <c r="D54" s="85">
        <v>4.1100000000000003</v>
      </c>
      <c r="E54" s="84">
        <f>F54*12*4865.1</f>
        <v>239946.73200000005</v>
      </c>
      <c r="F54" s="85">
        <v>4.1100000000000003</v>
      </c>
      <c r="G54" s="86">
        <f>C54-E54</f>
        <v>0</v>
      </c>
      <c r="H54" s="95">
        <f>D54-F54</f>
        <v>0</v>
      </c>
      <c r="I54" s="166"/>
      <c r="K54" s="19"/>
      <c r="L54" s="19"/>
      <c r="M54" s="19"/>
      <c r="N54" s="19"/>
      <c r="O54" s="19"/>
      <c r="P54" s="19"/>
      <c r="Q54" s="19"/>
      <c r="R54" s="19"/>
      <c r="S54" s="125"/>
      <c r="T54" s="125"/>
      <c r="U54" s="125"/>
      <c r="V54" s="125"/>
    </row>
    <row r="55" spans="1:27" x14ac:dyDescent="0.25">
      <c r="A55" s="17" t="s">
        <v>165</v>
      </c>
      <c r="B55" s="71" t="s">
        <v>77</v>
      </c>
      <c r="C55" s="119"/>
      <c r="D55" s="85"/>
      <c r="E55" s="119"/>
      <c r="F55" s="85"/>
      <c r="G55" s="120"/>
      <c r="H55" s="85"/>
      <c r="I55" s="166"/>
      <c r="K55" s="22"/>
      <c r="L55" s="22"/>
      <c r="M55" s="22"/>
      <c r="N55" s="22"/>
      <c r="O55" s="22"/>
      <c r="P55" s="22"/>
      <c r="Q55" s="126"/>
      <c r="R55" s="126"/>
    </row>
    <row r="56" spans="1:27" x14ac:dyDescent="0.25">
      <c r="A56" s="17" t="s">
        <v>166</v>
      </c>
      <c r="B56" s="71" t="s">
        <v>78</v>
      </c>
      <c r="C56" s="87"/>
      <c r="D56" s="88"/>
      <c r="E56" s="87"/>
      <c r="F56" s="88"/>
      <c r="G56" s="89"/>
      <c r="H56" s="88"/>
      <c r="I56" s="166"/>
      <c r="K56" s="22"/>
      <c r="L56" s="22"/>
      <c r="M56" s="22"/>
      <c r="N56" s="22"/>
      <c r="O56" s="22"/>
      <c r="P56" s="22"/>
      <c r="Q56" s="22"/>
      <c r="R56" s="22"/>
    </row>
    <row r="57" spans="1:27" x14ac:dyDescent="0.25">
      <c r="A57" s="59" t="s">
        <v>44</v>
      </c>
      <c r="B57" s="71" t="s">
        <v>79</v>
      </c>
      <c r="C57" s="87"/>
      <c r="D57" s="88"/>
      <c r="E57" s="87"/>
      <c r="F57" s="88"/>
      <c r="G57" s="89"/>
      <c r="H57" s="88"/>
      <c r="I57" s="166"/>
      <c r="K57" s="22"/>
      <c r="L57" s="22"/>
      <c r="M57" s="22"/>
      <c r="N57" s="22"/>
      <c r="O57" s="22"/>
      <c r="P57" s="22"/>
      <c r="Q57" s="22"/>
      <c r="R57" s="22"/>
    </row>
    <row r="58" spans="1:27" x14ac:dyDescent="0.25">
      <c r="A58" s="59" t="s">
        <v>45</v>
      </c>
      <c r="B58" s="71" t="s">
        <v>80</v>
      </c>
      <c r="C58" s="87"/>
      <c r="D58" s="88"/>
      <c r="E58" s="87"/>
      <c r="F58" s="88"/>
      <c r="G58" s="89"/>
      <c r="H58" s="88"/>
      <c r="I58" s="166"/>
      <c r="K58" s="22"/>
      <c r="L58" s="22"/>
      <c r="M58" s="22"/>
      <c r="N58" s="22"/>
      <c r="O58" s="22"/>
      <c r="P58" s="22"/>
      <c r="Q58" s="126"/>
      <c r="R58" s="126"/>
    </row>
    <row r="59" spans="1:27" x14ac:dyDescent="0.25">
      <c r="A59" s="59" t="s">
        <v>47</v>
      </c>
      <c r="B59" s="71" t="s">
        <v>81</v>
      </c>
      <c r="C59" s="87"/>
      <c r="D59" s="88"/>
      <c r="E59" s="87"/>
      <c r="F59" s="88"/>
      <c r="G59" s="89"/>
      <c r="H59" s="88"/>
      <c r="I59" s="166"/>
      <c r="K59" s="22"/>
      <c r="L59" s="22"/>
      <c r="M59" s="22"/>
      <c r="N59" s="22"/>
      <c r="O59" s="22"/>
      <c r="P59" s="22"/>
      <c r="Q59" s="22"/>
      <c r="R59" s="22"/>
    </row>
    <row r="60" spans="1:27" x14ac:dyDescent="0.25">
      <c r="A60" s="59" t="s">
        <v>49</v>
      </c>
      <c r="B60" s="71" t="s">
        <v>82</v>
      </c>
      <c r="C60" s="87"/>
      <c r="D60" s="88"/>
      <c r="E60" s="87"/>
      <c r="F60" s="88"/>
      <c r="G60" s="89"/>
      <c r="H60" s="88"/>
      <c r="I60" s="166"/>
    </row>
    <row r="61" spans="1:27" x14ac:dyDescent="0.25">
      <c r="A61" s="59" t="s">
        <v>51</v>
      </c>
      <c r="B61" s="71" t="s">
        <v>83</v>
      </c>
      <c r="C61" s="87"/>
      <c r="D61" s="88"/>
      <c r="E61" s="87"/>
      <c r="F61" s="88"/>
      <c r="G61" s="89"/>
      <c r="H61" s="88"/>
      <c r="I61" s="166"/>
    </row>
    <row r="62" spans="1:27" x14ac:dyDescent="0.25">
      <c r="A62" s="59"/>
      <c r="B62" s="71" t="s">
        <v>77</v>
      </c>
      <c r="C62" s="87"/>
      <c r="D62" s="88"/>
      <c r="E62" s="87"/>
      <c r="F62" s="88"/>
      <c r="G62" s="89"/>
      <c r="H62" s="88"/>
      <c r="I62" s="166"/>
    </row>
    <row r="63" spans="1:27" x14ac:dyDescent="0.25">
      <c r="A63" s="59"/>
      <c r="B63" s="71" t="s">
        <v>84</v>
      </c>
      <c r="C63" s="87"/>
      <c r="D63" s="88"/>
      <c r="E63" s="87"/>
      <c r="F63" s="88"/>
      <c r="G63" s="89"/>
      <c r="H63" s="88"/>
      <c r="I63" s="166"/>
    </row>
    <row r="64" spans="1:27" x14ac:dyDescent="0.25">
      <c r="A64" s="59"/>
      <c r="B64" s="71"/>
      <c r="C64" s="87"/>
      <c r="D64" s="88"/>
      <c r="E64" s="87"/>
      <c r="F64" s="88"/>
      <c r="G64" s="89"/>
      <c r="H64" s="88"/>
      <c r="I64" s="164"/>
    </row>
    <row r="65" spans="1:9" x14ac:dyDescent="0.25">
      <c r="A65" s="117" t="s">
        <v>167</v>
      </c>
      <c r="B65" s="118" t="s">
        <v>85</v>
      </c>
      <c r="C65" s="84">
        <f>D65*12*4865.1</f>
        <v>521344.11600000004</v>
      </c>
      <c r="D65" s="95">
        <v>8.93</v>
      </c>
      <c r="E65" s="84">
        <f>F65*12*4865.1</f>
        <v>521344.11600000004</v>
      </c>
      <c r="F65" s="95">
        <v>8.93</v>
      </c>
      <c r="G65" s="86">
        <f>C65-E65</f>
        <v>0</v>
      </c>
      <c r="H65" s="95">
        <f>D65-F65</f>
        <v>0</v>
      </c>
      <c r="I65" s="164"/>
    </row>
    <row r="66" spans="1:9" x14ac:dyDescent="0.25">
      <c r="A66" s="17" t="s">
        <v>168</v>
      </c>
      <c r="B66" s="71" t="s">
        <v>86</v>
      </c>
      <c r="C66" s="119"/>
      <c r="D66" s="85"/>
      <c r="E66" s="119"/>
      <c r="F66" s="85"/>
      <c r="G66" s="120"/>
      <c r="H66" s="85"/>
      <c r="I66" s="164"/>
    </row>
    <row r="67" spans="1:9" x14ac:dyDescent="0.25">
      <c r="A67" s="17" t="s">
        <v>176</v>
      </c>
      <c r="B67" s="71" t="s">
        <v>87</v>
      </c>
      <c r="C67" s="119"/>
      <c r="D67" s="85"/>
      <c r="E67" s="119"/>
      <c r="F67" s="85"/>
      <c r="G67" s="120"/>
      <c r="H67" s="85"/>
      <c r="I67" s="164"/>
    </row>
    <row r="68" spans="1:9" x14ac:dyDescent="0.25">
      <c r="A68" s="59"/>
      <c r="B68" s="71"/>
      <c r="C68" s="87"/>
      <c r="D68" s="88"/>
      <c r="E68" s="87"/>
      <c r="F68" s="88"/>
      <c r="G68" s="89"/>
      <c r="H68" s="88"/>
      <c r="I68" s="164"/>
    </row>
    <row r="69" spans="1:9" x14ac:dyDescent="0.25">
      <c r="A69" s="127" t="s">
        <v>88</v>
      </c>
      <c r="B69" s="118"/>
      <c r="C69" s="128"/>
      <c r="D69" s="129"/>
      <c r="E69" s="128"/>
      <c r="F69" s="129"/>
      <c r="G69" s="130"/>
      <c r="H69" s="129"/>
      <c r="I69" s="166"/>
    </row>
    <row r="70" spans="1:9" x14ac:dyDescent="0.25">
      <c r="A70" s="131" t="s">
        <v>89</v>
      </c>
      <c r="B70" s="121"/>
      <c r="C70" s="114"/>
      <c r="D70" s="115"/>
      <c r="E70" s="114"/>
      <c r="F70" s="115"/>
      <c r="G70" s="116"/>
      <c r="H70" s="115"/>
      <c r="I70" s="164"/>
    </row>
    <row r="71" spans="1:9" x14ac:dyDescent="0.25">
      <c r="A71" s="132" t="s">
        <v>170</v>
      </c>
      <c r="B71" s="71" t="s">
        <v>108</v>
      </c>
      <c r="C71" s="87"/>
      <c r="D71" s="88"/>
      <c r="E71" s="87"/>
      <c r="F71" s="88"/>
      <c r="G71" s="89"/>
      <c r="H71" s="88"/>
      <c r="I71" s="164"/>
    </row>
    <row r="72" spans="1:9" ht="30" x14ac:dyDescent="0.25">
      <c r="A72" s="133" t="s">
        <v>171</v>
      </c>
      <c r="B72" s="71" t="s">
        <v>137</v>
      </c>
      <c r="C72" s="87"/>
      <c r="D72" s="88"/>
      <c r="E72" s="87"/>
      <c r="F72" s="88"/>
      <c r="G72" s="89"/>
      <c r="H72" s="88"/>
      <c r="I72" s="164"/>
    </row>
    <row r="73" spans="1:9" x14ac:dyDescent="0.25">
      <c r="A73" s="132" t="s">
        <v>90</v>
      </c>
      <c r="B73" s="71" t="s">
        <v>92</v>
      </c>
      <c r="C73" s="87"/>
      <c r="D73" s="88"/>
      <c r="E73" s="87"/>
      <c r="F73" s="88"/>
      <c r="G73" s="89"/>
      <c r="H73" s="88"/>
      <c r="I73" s="164"/>
    </row>
    <row r="74" spans="1:9" x14ac:dyDescent="0.25">
      <c r="A74" s="132" t="s">
        <v>172</v>
      </c>
      <c r="B74" s="71" t="s">
        <v>92</v>
      </c>
      <c r="C74" s="87"/>
      <c r="D74" s="88"/>
      <c r="E74" s="87"/>
      <c r="F74" s="88"/>
      <c r="G74" s="89"/>
      <c r="H74" s="88"/>
      <c r="I74" s="164"/>
    </row>
    <row r="75" spans="1:9" x14ac:dyDescent="0.25">
      <c r="A75" s="132" t="s">
        <v>91</v>
      </c>
      <c r="B75" s="71" t="s">
        <v>92</v>
      </c>
      <c r="C75" s="87"/>
      <c r="D75" s="88"/>
      <c r="E75" s="87"/>
      <c r="F75" s="88"/>
      <c r="G75" s="89"/>
      <c r="H75" s="88"/>
      <c r="I75" s="164"/>
    </row>
    <row r="76" spans="1:9" x14ac:dyDescent="0.25">
      <c r="A76" s="132" t="s">
        <v>93</v>
      </c>
      <c r="B76" s="71" t="s">
        <v>108</v>
      </c>
      <c r="C76" s="87"/>
      <c r="D76" s="88"/>
      <c r="E76" s="87"/>
      <c r="F76" s="88"/>
      <c r="G76" s="89"/>
      <c r="H76" s="88"/>
      <c r="I76" s="164"/>
    </row>
    <row r="77" spans="1:9" x14ac:dyDescent="0.25">
      <c r="A77" s="132" t="s">
        <v>138</v>
      </c>
      <c r="B77" s="132"/>
      <c r="C77" s="87"/>
      <c r="D77" s="88"/>
      <c r="E77" s="87"/>
      <c r="F77" s="88"/>
      <c r="G77" s="89"/>
      <c r="H77" s="88"/>
      <c r="I77" s="164"/>
    </row>
    <row r="78" spans="1:9" x14ac:dyDescent="0.25">
      <c r="A78" s="132" t="s">
        <v>169</v>
      </c>
      <c r="B78" s="71" t="s">
        <v>108</v>
      </c>
      <c r="C78" s="114"/>
      <c r="D78" s="115"/>
      <c r="E78" s="114"/>
      <c r="F78" s="115"/>
      <c r="G78" s="116"/>
      <c r="H78" s="115"/>
      <c r="I78" s="164"/>
    </row>
    <row r="79" spans="1:9" x14ac:dyDescent="0.25">
      <c r="A79" s="134" t="s">
        <v>95</v>
      </c>
      <c r="B79" s="118"/>
      <c r="C79" s="128"/>
      <c r="D79" s="129"/>
      <c r="E79" s="128"/>
      <c r="F79" s="129"/>
      <c r="G79" s="130"/>
      <c r="H79" s="129"/>
      <c r="I79" s="166"/>
    </row>
    <row r="80" spans="1:9" x14ac:dyDescent="0.25">
      <c r="A80" s="79" t="s">
        <v>96</v>
      </c>
      <c r="B80" s="121"/>
      <c r="C80" s="114"/>
      <c r="D80" s="115"/>
      <c r="E80" s="114"/>
      <c r="F80" s="115"/>
      <c r="G80" s="116"/>
      <c r="H80" s="115"/>
      <c r="I80" s="164"/>
    </row>
    <row r="81" spans="1:9" x14ac:dyDescent="0.25">
      <c r="A81" s="59" t="s">
        <v>177</v>
      </c>
      <c r="B81" s="71" t="s">
        <v>108</v>
      </c>
      <c r="C81" s="87"/>
      <c r="D81" s="88"/>
      <c r="E81" s="87"/>
      <c r="F81" s="88"/>
      <c r="G81" s="89"/>
      <c r="H81" s="88"/>
      <c r="I81" s="164"/>
    </row>
    <row r="82" spans="1:9" x14ac:dyDescent="0.25">
      <c r="A82" s="132" t="s">
        <v>97</v>
      </c>
      <c r="B82" s="71" t="s">
        <v>108</v>
      </c>
      <c r="C82" s="87"/>
      <c r="D82" s="88"/>
      <c r="E82" s="87"/>
      <c r="F82" s="88"/>
      <c r="G82" s="89"/>
      <c r="H82" s="88"/>
      <c r="I82" s="164"/>
    </row>
    <row r="83" spans="1:9" x14ac:dyDescent="0.25">
      <c r="A83" s="135" t="s">
        <v>173</v>
      </c>
      <c r="B83" s="71"/>
      <c r="C83" s="87"/>
      <c r="D83" s="88"/>
      <c r="E83" s="87"/>
      <c r="F83" s="88"/>
      <c r="G83" s="89"/>
      <c r="H83" s="88"/>
      <c r="I83" s="164"/>
    </row>
    <row r="84" spans="1:9" x14ac:dyDescent="0.25">
      <c r="A84" s="135" t="s">
        <v>174</v>
      </c>
      <c r="B84" s="71" t="s">
        <v>108</v>
      </c>
      <c r="C84" s="87"/>
      <c r="D84" s="88"/>
      <c r="E84" s="87"/>
      <c r="F84" s="88"/>
      <c r="G84" s="89"/>
      <c r="H84" s="88"/>
      <c r="I84" s="164"/>
    </row>
    <row r="85" spans="1:9" x14ac:dyDescent="0.25">
      <c r="A85" s="135" t="s">
        <v>93</v>
      </c>
      <c r="B85" s="71" t="s">
        <v>108</v>
      </c>
      <c r="C85" s="87"/>
      <c r="D85" s="88"/>
      <c r="E85" s="87"/>
      <c r="F85" s="88"/>
      <c r="G85" s="89"/>
      <c r="H85" s="88"/>
      <c r="I85" s="164"/>
    </row>
    <row r="86" spans="1:9" x14ac:dyDescent="0.25">
      <c r="A86" s="132" t="s">
        <v>175</v>
      </c>
      <c r="B86" s="71" t="s">
        <v>94</v>
      </c>
      <c r="C86" s="87"/>
      <c r="D86" s="88"/>
      <c r="E86" s="87"/>
      <c r="F86" s="88"/>
      <c r="G86" s="89"/>
      <c r="H86" s="88"/>
      <c r="I86" s="164"/>
    </row>
    <row r="87" spans="1:9" x14ac:dyDescent="0.25">
      <c r="A87" s="135" t="s">
        <v>98</v>
      </c>
      <c r="B87" s="71"/>
      <c r="C87" s="87"/>
      <c r="D87" s="88"/>
      <c r="E87" s="87"/>
      <c r="F87" s="88"/>
      <c r="G87" s="89"/>
      <c r="H87" s="88"/>
      <c r="I87" s="164"/>
    </row>
    <row r="88" spans="1:9" x14ac:dyDescent="0.25">
      <c r="A88" s="135" t="s">
        <v>99</v>
      </c>
      <c r="B88" s="71" t="s">
        <v>108</v>
      </c>
      <c r="C88" s="87"/>
      <c r="D88" s="88"/>
      <c r="E88" s="87"/>
      <c r="F88" s="88"/>
      <c r="G88" s="89"/>
      <c r="H88" s="88"/>
      <c r="I88" s="164"/>
    </row>
    <row r="89" spans="1:9" x14ac:dyDescent="0.25">
      <c r="A89" s="117" t="s">
        <v>100</v>
      </c>
      <c r="B89" s="118" t="s">
        <v>120</v>
      </c>
      <c r="C89" s="84">
        <f>D89*12*4865.1</f>
        <v>7589.5560000000005</v>
      </c>
      <c r="D89" s="85">
        <v>0.13</v>
      </c>
      <c r="E89" s="84">
        <f>F89*12*B12</f>
        <v>4868.6400004971601</v>
      </c>
      <c r="F89" s="85">
        <v>8.3393969299999995E-2</v>
      </c>
      <c r="G89" s="86">
        <f>C89-E89</f>
        <v>2720.9159995028404</v>
      </c>
      <c r="H89" s="95">
        <f>D89-F89</f>
        <v>4.6606030700000009E-2</v>
      </c>
      <c r="I89" s="166" t="s">
        <v>139</v>
      </c>
    </row>
    <row r="90" spans="1:9" x14ac:dyDescent="0.25">
      <c r="A90" s="17" t="s">
        <v>119</v>
      </c>
      <c r="B90" s="71" t="s">
        <v>121</v>
      </c>
      <c r="C90" s="119"/>
      <c r="D90" s="85"/>
      <c r="E90" s="119"/>
      <c r="F90" s="85"/>
      <c r="G90" s="120"/>
      <c r="H90" s="85"/>
      <c r="I90" s="164"/>
    </row>
    <row r="91" spans="1:9" x14ac:dyDescent="0.25">
      <c r="A91" s="17"/>
      <c r="B91" s="71"/>
      <c r="C91" s="119"/>
      <c r="D91" s="85"/>
      <c r="E91" s="119"/>
      <c r="F91" s="85"/>
      <c r="G91" s="120"/>
      <c r="H91" s="85"/>
      <c r="I91" s="164"/>
    </row>
    <row r="92" spans="1:9" x14ac:dyDescent="0.25">
      <c r="A92" s="117" t="s">
        <v>101</v>
      </c>
      <c r="B92" s="118" t="s">
        <v>102</v>
      </c>
      <c r="C92" s="84">
        <f>D92*12*4865.1</f>
        <v>49624.02</v>
      </c>
      <c r="D92" s="95">
        <v>0.85</v>
      </c>
      <c r="E92" s="84">
        <f>F92*12*4865.1</f>
        <v>49624.02</v>
      </c>
      <c r="F92" s="95">
        <v>0.85</v>
      </c>
      <c r="G92" s="86">
        <f>C92-E92</f>
        <v>0</v>
      </c>
      <c r="H92" s="95">
        <f>D92-F92</f>
        <v>0</v>
      </c>
      <c r="I92" s="166"/>
    </row>
    <row r="93" spans="1:9" x14ac:dyDescent="0.25">
      <c r="A93" s="17" t="s">
        <v>103</v>
      </c>
      <c r="B93" s="71"/>
      <c r="C93" s="119"/>
      <c r="D93" s="85"/>
      <c r="E93" s="119"/>
      <c r="F93" s="85"/>
      <c r="G93" s="120"/>
      <c r="H93" s="85"/>
      <c r="I93" s="164"/>
    </row>
    <row r="94" spans="1:9" x14ac:dyDescent="0.25">
      <c r="A94" s="117" t="s">
        <v>144</v>
      </c>
      <c r="B94" s="118" t="s">
        <v>102</v>
      </c>
      <c r="C94" s="84">
        <f>D94*12*4865.1</f>
        <v>7589.5560000000005</v>
      </c>
      <c r="D94" s="95">
        <v>0.13</v>
      </c>
      <c r="E94" s="136">
        <v>51.84</v>
      </c>
      <c r="F94" s="137">
        <f>E94/12/B12</f>
        <v>8.8795708207436638E-4</v>
      </c>
      <c r="G94" s="86">
        <f>C94-E94</f>
        <v>7537.7160000000003</v>
      </c>
      <c r="H94" s="95">
        <f>D94-F94</f>
        <v>0.12911204291792563</v>
      </c>
      <c r="I94" s="164" t="s">
        <v>139</v>
      </c>
    </row>
    <row r="95" spans="1:9" x14ac:dyDescent="0.25">
      <c r="A95" s="138" t="s">
        <v>135</v>
      </c>
      <c r="B95" s="121"/>
      <c r="C95" s="119"/>
      <c r="D95" s="85"/>
      <c r="E95" s="139"/>
      <c r="F95" s="140"/>
      <c r="G95" s="120"/>
      <c r="H95" s="85"/>
      <c r="I95" s="164"/>
    </row>
    <row r="96" spans="1:9" x14ac:dyDescent="0.25">
      <c r="A96" s="141" t="s">
        <v>104</v>
      </c>
      <c r="B96" s="118"/>
      <c r="C96" s="84">
        <f>C19+C34+C50+C54+C65+C89+C92+C94</f>
        <v>1331675.1720000003</v>
      </c>
      <c r="D96" s="95">
        <f>D19+D34+D50+D54+D65+D89+D92+D94</f>
        <v>22.81</v>
      </c>
      <c r="E96" s="136">
        <f>E19+E34+E50+E54+E65+E89+E92+E94</f>
        <v>1321416.5400004974</v>
      </c>
      <c r="F96" s="137">
        <f>F19+F34+F50+F54+F65+F89+F92+F94</f>
        <v>22.634281926382076</v>
      </c>
      <c r="G96" s="86">
        <f>C96-E96</f>
        <v>10258.63199950289</v>
      </c>
      <c r="H96" s="95">
        <f>D96-F96</f>
        <v>0.17571807361792224</v>
      </c>
      <c r="I96" s="166"/>
    </row>
    <row r="97" spans="1:11" x14ac:dyDescent="0.25">
      <c r="A97" s="142" t="s">
        <v>105</v>
      </c>
      <c r="B97" s="121"/>
      <c r="C97" s="122"/>
      <c r="D97" s="85"/>
      <c r="E97" s="143"/>
      <c r="F97" s="144"/>
      <c r="G97" s="124"/>
      <c r="H97" s="85"/>
      <c r="I97" s="164"/>
    </row>
    <row r="98" spans="1:11" x14ac:dyDescent="0.25">
      <c r="A98" s="117" t="s">
        <v>134</v>
      </c>
      <c r="B98" s="118"/>
      <c r="C98" s="84">
        <f>D98*12*4865.1</f>
        <v>172808.35199999998</v>
      </c>
      <c r="D98" s="95">
        <v>2.96</v>
      </c>
      <c r="E98" s="84">
        <f>F98*12*4865.1</f>
        <v>172808.35199999998</v>
      </c>
      <c r="F98" s="95">
        <v>2.96</v>
      </c>
      <c r="G98" s="86">
        <f>C98-E98</f>
        <v>0</v>
      </c>
      <c r="H98" s="95">
        <f>D98-F98</f>
        <v>0</v>
      </c>
      <c r="I98" s="166"/>
    </row>
    <row r="99" spans="1:11" x14ac:dyDescent="0.25">
      <c r="A99" s="17" t="s">
        <v>106</v>
      </c>
      <c r="B99" s="71"/>
      <c r="C99" s="119"/>
      <c r="D99" s="85"/>
      <c r="E99" s="119"/>
      <c r="F99" s="85"/>
      <c r="G99" s="120"/>
      <c r="H99" s="85"/>
      <c r="I99" s="164"/>
    </row>
    <row r="100" spans="1:11" x14ac:dyDescent="0.25">
      <c r="A100" s="17" t="s">
        <v>107</v>
      </c>
      <c r="B100" s="71"/>
      <c r="C100" s="119"/>
      <c r="D100" s="85"/>
      <c r="E100" s="119"/>
      <c r="F100" s="85"/>
      <c r="G100" s="120"/>
      <c r="H100" s="85"/>
      <c r="I100" s="164"/>
    </row>
    <row r="101" spans="1:11" x14ac:dyDescent="0.25">
      <c r="A101" s="117" t="s">
        <v>122</v>
      </c>
      <c r="B101" s="118" t="s">
        <v>125</v>
      </c>
      <c r="C101" s="84">
        <f>D101*12*4865.1</f>
        <v>89907.04800000001</v>
      </c>
      <c r="D101" s="95">
        <v>1.54</v>
      </c>
      <c r="E101" s="136">
        <v>61246</v>
      </c>
      <c r="F101" s="137">
        <f>E101/12/B12</f>
        <v>1.0490705912177207</v>
      </c>
      <c r="G101" s="86">
        <f>C101-E101</f>
        <v>28661.04800000001</v>
      </c>
      <c r="H101" s="95">
        <f>D101-F101</f>
        <v>0.49092940878227931</v>
      </c>
      <c r="I101" s="166" t="s">
        <v>140</v>
      </c>
      <c r="K101" s="145"/>
    </row>
    <row r="102" spans="1:11" x14ac:dyDescent="0.25">
      <c r="A102" s="17" t="s">
        <v>123</v>
      </c>
      <c r="B102" s="71"/>
      <c r="C102" s="119"/>
      <c r="D102" s="85"/>
      <c r="E102" s="143"/>
      <c r="F102" s="140"/>
      <c r="G102" s="120"/>
      <c r="H102" s="85"/>
      <c r="I102" s="164"/>
    </row>
    <row r="103" spans="1:11" ht="15.75" thickBot="1" x14ac:dyDescent="0.3">
      <c r="A103" s="17" t="s">
        <v>124</v>
      </c>
      <c r="B103" s="71"/>
      <c r="C103" s="87"/>
      <c r="D103" s="88"/>
      <c r="E103" s="146"/>
      <c r="F103" s="147"/>
      <c r="G103" s="89"/>
      <c r="H103" s="88"/>
      <c r="I103" s="164"/>
    </row>
    <row r="104" spans="1:11" x14ac:dyDescent="0.25">
      <c r="A104" s="148" t="s">
        <v>110</v>
      </c>
      <c r="B104" s="149"/>
      <c r="C104" s="150">
        <f>C96+C98+C101</f>
        <v>1594390.5720000002</v>
      </c>
      <c r="D104" s="151">
        <f>D96+D98+D101</f>
        <v>27.31</v>
      </c>
      <c r="E104" s="150">
        <f>E96+E98+E101</f>
        <v>1555470.8920004973</v>
      </c>
      <c r="F104" s="151">
        <f>F96+F98+F101</f>
        <v>26.643352517599798</v>
      </c>
      <c r="G104" s="152">
        <f>C104-E104</f>
        <v>38919.679999502841</v>
      </c>
      <c r="H104" s="153">
        <f>D104-F104</f>
        <v>0.66664748240020089</v>
      </c>
      <c r="I104" s="166"/>
    </row>
    <row r="105" spans="1:11" ht="15" customHeight="1" thickBot="1" x14ac:dyDescent="0.3">
      <c r="A105" s="154" t="s">
        <v>109</v>
      </c>
      <c r="B105" s="155"/>
      <c r="C105" s="154"/>
      <c r="D105" s="156"/>
      <c r="E105" s="154"/>
      <c r="F105" s="156"/>
      <c r="G105" s="157"/>
      <c r="H105" s="156"/>
      <c r="I105" s="164"/>
    </row>
    <row r="106" spans="1:11" ht="15" customHeight="1" x14ac:dyDescent="0.25">
      <c r="A106" s="158"/>
      <c r="B106" s="159"/>
      <c r="C106" s="158"/>
      <c r="D106" s="158"/>
      <c r="E106" s="6"/>
      <c r="F106" s="158"/>
      <c r="G106" s="158"/>
      <c r="H106" s="158"/>
      <c r="I106" s="164"/>
    </row>
    <row r="107" spans="1:11" ht="14.25" customHeight="1" x14ac:dyDescent="0.25">
      <c r="A107" s="125"/>
      <c r="B107" s="125"/>
      <c r="C107" s="125"/>
      <c r="D107" s="159"/>
      <c r="E107" s="10"/>
      <c r="F107" s="159"/>
      <c r="G107" s="125"/>
      <c r="H107" s="125"/>
      <c r="I107" s="164"/>
    </row>
    <row r="108" spans="1:11" ht="15.75" x14ac:dyDescent="0.25">
      <c r="A108" s="11" t="s">
        <v>186</v>
      </c>
      <c r="B108" s="11"/>
      <c r="C108" s="11"/>
      <c r="D108" s="11"/>
      <c r="E108" s="11"/>
      <c r="F108" s="11"/>
      <c r="G108" s="11"/>
      <c r="H108" s="11"/>
      <c r="I108" s="167"/>
      <c r="J108" s="11"/>
    </row>
    <row r="109" spans="1:11" x14ac:dyDescent="0.25">
      <c r="A109" s="125"/>
      <c r="B109" s="125"/>
      <c r="C109" s="125"/>
      <c r="D109" s="125"/>
      <c r="E109" s="160"/>
      <c r="F109" s="125"/>
      <c r="G109" s="161"/>
      <c r="H109" s="125"/>
      <c r="I109" s="164"/>
    </row>
    <row r="110" spans="1:11" ht="15.75" x14ac:dyDescent="0.25">
      <c r="A110" s="11" t="s">
        <v>6</v>
      </c>
      <c r="B110" s="11"/>
      <c r="C110" s="11"/>
      <c r="D110" s="11"/>
      <c r="E110" s="11"/>
      <c r="F110" s="11"/>
      <c r="G110" s="13"/>
      <c r="H110" s="11"/>
      <c r="I110" s="167"/>
    </row>
    <row r="111" spans="1:11" ht="15.75" x14ac:dyDescent="0.25">
      <c r="A111" s="11"/>
      <c r="B111" s="11"/>
      <c r="C111" s="11"/>
      <c r="D111" s="11"/>
      <c r="E111" s="11"/>
      <c r="F111" s="11"/>
      <c r="G111" s="12"/>
      <c r="H111" s="13"/>
      <c r="I111" s="167"/>
    </row>
    <row r="112" spans="1:11" ht="15.75" x14ac:dyDescent="0.25">
      <c r="A112" s="11"/>
      <c r="B112" s="11"/>
      <c r="C112" s="11"/>
      <c r="D112" s="11"/>
      <c r="E112" s="11"/>
      <c r="F112" s="11"/>
      <c r="G112" s="11"/>
      <c r="H112" s="11"/>
      <c r="I112" s="167"/>
    </row>
    <row r="113" spans="1:9" ht="15.75" x14ac:dyDescent="0.25">
      <c r="A113" s="11"/>
      <c r="B113" s="11"/>
      <c r="C113" s="11"/>
      <c r="D113" s="11"/>
      <c r="E113" s="11"/>
      <c r="G113" s="12"/>
      <c r="H113" s="11"/>
      <c r="I113" s="168"/>
    </row>
    <row r="114" spans="1:9" ht="15.75" x14ac:dyDescent="0.25">
      <c r="A114" s="11"/>
      <c r="B114" s="11"/>
      <c r="C114" s="11"/>
      <c r="D114" s="11"/>
      <c r="E114" s="11"/>
      <c r="F114" s="11"/>
      <c r="G114" s="11"/>
      <c r="H114" s="11"/>
      <c r="I114" s="167"/>
    </row>
    <row r="115" spans="1:9" x14ac:dyDescent="0.25">
      <c r="A115" s="125"/>
      <c r="B115" s="125"/>
      <c r="C115" s="125"/>
    </row>
    <row r="116" spans="1:9" x14ac:dyDescent="0.25">
      <c r="A116" s="125"/>
      <c r="B116" s="125"/>
      <c r="C116" s="125"/>
      <c r="E116" s="83"/>
    </row>
    <row r="117" spans="1:9" x14ac:dyDescent="0.25">
      <c r="A117" s="125"/>
      <c r="B117" s="125"/>
      <c r="C117" s="125"/>
    </row>
    <row r="118" spans="1:9" ht="15.75" x14ac:dyDescent="0.25">
      <c r="A118" s="125"/>
      <c r="B118" s="125"/>
      <c r="C118" s="13"/>
    </row>
    <row r="119" spans="1:9" x14ac:dyDescent="0.25">
      <c r="A119" s="125"/>
      <c r="B119" s="162"/>
      <c r="C119" s="163"/>
    </row>
    <row r="120" spans="1:9" x14ac:dyDescent="0.25">
      <c r="A120" s="125"/>
      <c r="B120" s="125"/>
      <c r="C120" s="125"/>
    </row>
    <row r="121" spans="1:9" x14ac:dyDescent="0.25">
      <c r="A121" s="125"/>
      <c r="B121" s="125"/>
      <c r="C121" s="125"/>
    </row>
    <row r="122" spans="1:9" ht="15.75" x14ac:dyDescent="0.25">
      <c r="A122" s="11"/>
      <c r="B122" s="11"/>
      <c r="C122" s="11"/>
      <c r="D122" s="11"/>
      <c r="E122" s="11"/>
      <c r="F122" s="11"/>
      <c r="G122" s="11"/>
      <c r="H122" s="11"/>
      <c r="I122" s="167"/>
    </row>
  </sheetData>
  <pageMargins left="0" right="0" top="0" bottom="0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2025-03-24T03:26:12Z</dcterms:modified>
</cp:coreProperties>
</file>