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2024" sheetId="2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25" l="1"/>
  <c r="L30" i="25"/>
  <c r="L50" i="25" l="1"/>
  <c r="P39" i="25"/>
  <c r="M39" i="25"/>
  <c r="Q18" i="25"/>
  <c r="L18" i="25"/>
  <c r="T20" i="25" l="1"/>
  <c r="L20" i="25"/>
  <c r="AB20" i="25"/>
  <c r="X18" i="25"/>
  <c r="AA20" i="25" l="1"/>
  <c r="Y20" i="25"/>
  <c r="Y18" i="25"/>
  <c r="W20" i="25"/>
  <c r="V20" i="25"/>
  <c r="S20" i="25"/>
  <c r="R20" i="25"/>
  <c r="R18" i="25"/>
  <c r="Q20" i="25" l="1"/>
  <c r="Q22" i="25" s="1"/>
  <c r="M20" i="25"/>
  <c r="F96" i="25"/>
  <c r="B10" i="25"/>
  <c r="C98" i="25" s="1"/>
  <c r="H106" i="25"/>
  <c r="H103" i="25"/>
  <c r="D101" i="25"/>
  <c r="D108" i="25" s="1"/>
  <c r="H98" i="25"/>
  <c r="H96" i="25"/>
  <c r="H94" i="25"/>
  <c r="H66" i="25"/>
  <c r="H54" i="25"/>
  <c r="H50" i="25"/>
  <c r="J46" i="25"/>
  <c r="H34" i="25"/>
  <c r="P30" i="25"/>
  <c r="O30" i="25"/>
  <c r="O39" i="25" s="1"/>
  <c r="N30" i="25"/>
  <c r="N39" i="25" s="1"/>
  <c r="M30" i="25"/>
  <c r="P25" i="25"/>
  <c r="O25" i="25"/>
  <c r="N25" i="25"/>
  <c r="M25" i="25"/>
  <c r="L25" i="25"/>
  <c r="AB22" i="25"/>
  <c r="AA22" i="25"/>
  <c r="Z22" i="25"/>
  <c r="Y22" i="25"/>
  <c r="U22" i="25"/>
  <c r="T22" i="25"/>
  <c r="S22" i="25"/>
  <c r="R22" i="25"/>
  <c r="P22" i="25"/>
  <c r="O22" i="25"/>
  <c r="N22" i="25"/>
  <c r="M22" i="25"/>
  <c r="X20" i="25"/>
  <c r="W22" i="25"/>
  <c r="V22" i="25"/>
  <c r="H19" i="25"/>
  <c r="L22" i="25"/>
  <c r="C50" i="25" l="1"/>
  <c r="F91" i="25"/>
  <c r="F101" i="25" s="1"/>
  <c r="F108" i="25" s="1"/>
  <c r="H91" i="25"/>
  <c r="H108" i="25"/>
  <c r="E106" i="25"/>
  <c r="X22" i="25"/>
  <c r="E50" i="25"/>
  <c r="C54" i="25"/>
  <c r="G54" i="25" s="1"/>
  <c r="C66" i="25"/>
  <c r="C91" i="25"/>
  <c r="C94" i="25"/>
  <c r="C96" i="25"/>
  <c r="G96" i="25" s="1"/>
  <c r="E98" i="25"/>
  <c r="G98" i="25" s="1"/>
  <c r="H101" i="25"/>
  <c r="E54" i="25"/>
  <c r="E66" i="25"/>
  <c r="E94" i="25"/>
  <c r="C103" i="25"/>
  <c r="C106" i="25"/>
  <c r="C19" i="25"/>
  <c r="C34" i="25"/>
  <c r="E19" i="25"/>
  <c r="E34" i="25"/>
  <c r="E103" i="25"/>
  <c r="G50" i="25" l="1"/>
  <c r="E101" i="25"/>
  <c r="E108" i="25" s="1"/>
  <c r="E113" i="25" s="1"/>
  <c r="G106" i="25"/>
  <c r="G103" i="25"/>
  <c r="G94" i="25"/>
  <c r="G34" i="25"/>
  <c r="G91" i="25"/>
  <c r="C101" i="25"/>
  <c r="G19" i="25"/>
  <c r="G66" i="25"/>
  <c r="G101" i="25" l="1"/>
  <c r="C108" i="25"/>
  <c r="G108" i="25" s="1"/>
</calcChain>
</file>

<file path=xl/sharedStrings.xml><?xml version="1.0" encoding="utf-8"?>
<sst xmlns="http://schemas.openxmlformats.org/spreadsheetml/2006/main" count="270" uniqueCount="187">
  <si>
    <t xml:space="preserve">                                    Отчет </t>
  </si>
  <si>
    <t xml:space="preserve">   Отчет </t>
  </si>
  <si>
    <t xml:space="preserve">                                                управляющей организации</t>
  </si>
  <si>
    <t xml:space="preserve">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</si>
  <si>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</si>
  <si>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                      ООО "Управляющая компания "Светлая Роща"</t>
  </si>
  <si>
    <t xml:space="preserve"> </t>
  </si>
  <si>
    <t xml:space="preserve">                     по многоквартирному дому, расположенному по адресу: Кубовая, 112</t>
  </si>
  <si>
    <t xml:space="preserve">    по многоквартирному дому, расположенному по адресу: Кубовая, 112</t>
  </si>
  <si>
    <t xml:space="preserve">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</si>
  <si>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</si>
  <si>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</si>
  <si>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</si>
  <si>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</si>
  <si>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</si>
  <si>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</si>
  <si>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</si>
  <si>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</si>
  <si>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</si>
  <si>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Хол.вода</t>
  </si>
  <si>
    <t>эл/энергия</t>
  </si>
  <si>
    <t>жилых помещений</t>
  </si>
  <si>
    <t>Всего,</t>
  </si>
  <si>
    <t>(ОДН)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</si>
  <si>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</si>
  <si>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</si>
  <si>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</si>
  <si>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</si>
  <si>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</si>
  <si>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</si>
  <si>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</si>
  <si>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</si>
  <si>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</si>
  <si>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</si>
  <si>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</si>
  <si>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</si>
  <si>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</si>
  <si>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</si>
  <si>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</si>
  <si>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с01.01-31.12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</si>
  <si>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</si>
  <si>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</si>
  <si>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</si>
  <si>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</si>
  <si>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</si>
  <si>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</si>
  <si>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</si>
  <si>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</si>
  <si>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</si>
  <si>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</si>
  <si>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</si>
  <si>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</si>
  <si>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</si>
  <si>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</si>
  <si>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 xml:space="preserve"> закрытие на замки подвальных дверей и т.д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</si>
  <si>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</si>
  <si>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</si>
  <si>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</si>
  <si>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</si>
  <si>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</si>
  <si>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</si>
  <si>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II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</si>
  <si>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</si>
  <si>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</si>
  <si>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</si>
  <si>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</si>
  <si>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</si>
  <si>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</si>
  <si>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Примечание: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</si>
  <si>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</si>
  <si>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</si>
  <si>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</si>
  <si>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</si>
  <si>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</si>
  <si>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</si>
  <si>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</si>
  <si>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</si>
  <si>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</si>
  <si>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</si>
  <si>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</si>
  <si>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</si>
  <si>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</si>
  <si>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</si>
  <si>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</si>
  <si>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</si>
  <si>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</si>
  <si>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</si>
  <si>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</si>
  <si>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</si>
  <si>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</si>
  <si>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</si>
  <si>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</si>
  <si>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территории в зимний период</t>
  </si>
  <si>
    <t>Подметание, сдвижка снега</t>
  </si>
  <si>
    <t>3 раза в неделю</t>
  </si>
  <si>
    <t>Очистка территории от наледи</t>
  </si>
  <si>
    <t>Посыпка песком территории</t>
  </si>
  <si>
    <t>По мере необходимости</t>
  </si>
  <si>
    <t>Очистка урн от мусора</t>
  </si>
  <si>
    <t>1 раз в неделю</t>
  </si>
  <si>
    <t xml:space="preserve">Очистка контейнерных </t>
  </si>
  <si>
    <t>площадок от снега и наледи</t>
  </si>
  <si>
    <t>5.2. Уборка придомовой</t>
  </si>
  <si>
    <t>территории в летний период</t>
  </si>
  <si>
    <t>Подметание территории</t>
  </si>
  <si>
    <t>Уборка мусора с газонов</t>
  </si>
  <si>
    <t>Выкашивание газонов</t>
  </si>
  <si>
    <t>Уборка  контейнерной</t>
  </si>
  <si>
    <t xml:space="preserve"> площадки</t>
  </si>
  <si>
    <t xml:space="preserve">7. Обслуживание </t>
  </si>
  <si>
    <t>Ежемесячно</t>
  </si>
  <si>
    <t>ОПУ</t>
  </si>
  <si>
    <t>Итого содержание общего</t>
  </si>
  <si>
    <t xml:space="preserve">  имущества дома</t>
  </si>
  <si>
    <t xml:space="preserve">многоквартирным </t>
  </si>
  <si>
    <t>домом</t>
  </si>
  <si>
    <t>Всего</t>
  </si>
  <si>
    <t xml:space="preserve">   расходы</t>
  </si>
  <si>
    <t>работы разового характера</t>
  </si>
  <si>
    <t>6 раз в неделю</t>
  </si>
  <si>
    <t>Изготовление</t>
  </si>
  <si>
    <t>паспорта</t>
  </si>
  <si>
    <t>технического</t>
  </si>
  <si>
    <t>повыш.коэф</t>
  </si>
  <si>
    <t>Гор.вода</t>
  </si>
  <si>
    <t>6. Дератизация</t>
  </si>
  <si>
    <t xml:space="preserve">    дезинсекция</t>
  </si>
  <si>
    <t>1 раз в квпртал</t>
  </si>
  <si>
    <t>По заявке (1раз в год)</t>
  </si>
  <si>
    <t>ГВ</t>
  </si>
  <si>
    <t>Отведение</t>
  </si>
  <si>
    <t>ХВ</t>
  </si>
  <si>
    <t>Э/эн</t>
  </si>
  <si>
    <t>на СОИ</t>
  </si>
  <si>
    <t>сточных вод</t>
  </si>
  <si>
    <t>Герметизация</t>
  </si>
  <si>
    <t>ввода</t>
  </si>
  <si>
    <t xml:space="preserve">Поверка </t>
  </si>
  <si>
    <t>ОДПУ</t>
  </si>
  <si>
    <t>В дни гололеда не менее 1 раза в день</t>
  </si>
  <si>
    <t xml:space="preserve">                           о деятельности за отчетный период с 01.01.2019г. по 31.12.2019г.</t>
  </si>
  <si>
    <t xml:space="preserve">10.  Управление </t>
  </si>
  <si>
    <t>ост</t>
  </si>
  <si>
    <t>Текущий</t>
  </si>
  <si>
    <t>ремонт</t>
  </si>
  <si>
    <t xml:space="preserve">ост </t>
  </si>
  <si>
    <t>Поступления от размещения оборудования связи,</t>
  </si>
  <si>
    <t>размещения рекламы</t>
  </si>
  <si>
    <t>п.4=п.1+п.2-п.3;  п.6=п.2-п.5;  п.7=п.3-п.5;  п.II=п.I+п.7</t>
  </si>
  <si>
    <t>Итого:</t>
  </si>
  <si>
    <t>контейнерной площадки</t>
  </si>
  <si>
    <t>8. Содержание</t>
  </si>
  <si>
    <t xml:space="preserve">9. Непредвиденные </t>
  </si>
  <si>
    <t xml:space="preserve">Устан. </t>
  </si>
  <si>
    <t>(АО СИБЭКО)</t>
  </si>
  <si>
    <t>(теплоносит)</t>
  </si>
  <si>
    <t>(подогрев)</t>
  </si>
  <si>
    <t xml:space="preserve">обслуживание  </t>
  </si>
  <si>
    <t xml:space="preserve">конструктивных </t>
  </si>
  <si>
    <t>элементов здания</t>
  </si>
  <si>
    <t>2.Техническое обслуживание</t>
  </si>
  <si>
    <t xml:space="preserve">внутридомовых инженерных </t>
  </si>
  <si>
    <t xml:space="preserve">сетей и обслуживание </t>
  </si>
  <si>
    <t xml:space="preserve">системы электроснабжения </t>
  </si>
  <si>
    <t>многоквартирного дома</t>
  </si>
  <si>
    <t xml:space="preserve">4. Санитарные работы по </t>
  </si>
  <si>
    <t xml:space="preserve">содержанию помещений </t>
  </si>
  <si>
    <t>общего пользования</t>
  </si>
  <si>
    <t xml:space="preserve">5. Уборка земельного участка </t>
  </si>
  <si>
    <t>входящего в состав общего</t>
  </si>
  <si>
    <t>имущества</t>
  </si>
  <si>
    <t>Полив газонов, зеленых насаждений</t>
  </si>
  <si>
    <t>Очистка газонов от листьев, сучьев</t>
  </si>
  <si>
    <t xml:space="preserve">Уборка крыльца и площадки перед входом в подъезд </t>
  </si>
  <si>
    <t>территории с вывозом снега на отвал</t>
  </si>
  <si>
    <t xml:space="preserve">11. Механиз. уборка дворовой </t>
  </si>
  <si>
    <t xml:space="preserve">                           о деятельности за отчетный период с 01.01.2024г. по 31.12.2024г.</t>
  </si>
  <si>
    <t xml:space="preserve">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</si>
  <si>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</si>
  <si>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</si>
  <si>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</si>
  <si>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</si>
  <si>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</si>
  <si>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</si>
  <si>
    <t>Приобретение и доставка урн (4 шт)</t>
  </si>
  <si>
    <t>ПЗСД Непр р-ды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</si>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</sst>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2" fontId="3" fillId="0" borderId="32" xfId="0" applyNumberFormat="1" applyFont="1" applyFill="1" applyBorder="1"/>
    <xf numFmtId="2" fontId="12" fillId="0" borderId="32" xfId="0" applyNumberFormat="1" applyFont="1" applyFill="1" applyBorder="1"/>
    <xf numFmtId="0" fontId="3" fillId="0" borderId="32" xfId="0" applyFont="1" applyFill="1" applyBorder="1" applyAlignment="1">
      <alignment wrapText="1"/>
    </xf>
    <xf numFmtId="0" fontId="12" fillId="0" borderId="32" xfId="0" applyFont="1" applyFill="1" applyBorder="1" applyAlignment="1">
      <alignment wrapText="1"/>
    </xf>
    <xf numFmtId="0" fontId="12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wrapText="1"/>
    </xf>
    <xf numFmtId="2" fontId="0" fillId="0" borderId="0" xfId="0" applyNumberFormat="1" applyFill="1" applyBorder="1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2" fontId="3" fillId="0" borderId="33" xfId="0" applyNumberFormat="1" applyFont="1" applyFill="1" applyBorder="1"/>
    <xf numFmtId="2" fontId="6" fillId="0" borderId="35" xfId="0" applyNumberFormat="1" applyFont="1" applyFill="1" applyBorder="1" applyAlignment="1">
      <alignment horizontal="center"/>
    </xf>
    <xf numFmtId="0" fontId="7" fillId="0" borderId="38" xfId="0" applyFont="1" applyFill="1" applyBorder="1"/>
    <xf numFmtId="0" fontId="7" fillId="0" borderId="17" xfId="0" applyFont="1" applyFill="1" applyBorder="1"/>
    <xf numFmtId="0" fontId="14" fillId="0" borderId="17" xfId="0" applyFont="1" applyFill="1" applyBorder="1"/>
    <xf numFmtId="0" fontId="7" fillId="0" borderId="25" xfId="0" applyFont="1" applyFill="1" applyBorder="1"/>
    <xf numFmtId="0" fontId="18" fillId="0" borderId="32" xfId="0" applyFont="1" applyFill="1" applyBorder="1" applyAlignment="1">
      <alignment wrapText="1"/>
    </xf>
    <xf numFmtId="2" fontId="18" fillId="0" borderId="32" xfId="0" applyNumberFormat="1" applyFont="1" applyFill="1" applyBorder="1"/>
    <xf numFmtId="2" fontId="18" fillId="0" borderId="33" xfId="0" applyNumberFormat="1" applyFont="1" applyFill="1" applyBorder="1"/>
    <xf numFmtId="0" fontId="15" fillId="0" borderId="32" xfId="0" applyFont="1" applyFill="1" applyBorder="1" applyAlignment="1">
      <alignment wrapText="1"/>
    </xf>
    <xf numFmtId="0" fontId="18" fillId="0" borderId="32" xfId="0" applyFont="1" applyFill="1" applyBorder="1"/>
    <xf numFmtId="2" fontId="19" fillId="0" borderId="32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21" fillId="0" borderId="0" xfId="0" applyFont="1" applyFill="1"/>
    <xf numFmtId="2" fontId="21" fillId="0" borderId="0" xfId="0" applyNumberFormat="1" applyFont="1" applyFill="1"/>
    <xf numFmtId="0" fontId="22" fillId="0" borderId="0" xfId="0" applyFont="1" applyFill="1"/>
    <xf numFmtId="0" fontId="0" fillId="0" borderId="0" xfId="0" applyFill="1"/>
    <xf numFmtId="2" fontId="0" fillId="0" borderId="0" xfId="0" applyNumberFormat="1" applyFill="1"/>
    <xf numFmtId="0" fontId="16" fillId="0" borderId="0" xfId="0" applyFont="1" applyFill="1"/>
    <xf numFmtId="2" fontId="16" fillId="0" borderId="0" xfId="0" applyNumberFormat="1" applyFont="1" applyFill="1"/>
    <xf numFmtId="0" fontId="8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0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2" fontId="4" fillId="0" borderId="6" xfId="0" applyNumberFormat="1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0" fillId="0" borderId="5" xfId="0" applyFill="1" applyBorder="1"/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18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/>
    <xf numFmtId="2" fontId="4" fillId="0" borderId="22" xfId="0" applyNumberFormat="1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9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47" xfId="0" applyFont="1" applyFill="1" applyBorder="1"/>
    <xf numFmtId="0" fontId="4" fillId="0" borderId="48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/>
    <xf numFmtId="2" fontId="5" fillId="0" borderId="28" xfId="0" applyNumberFormat="1" applyFont="1" applyFill="1" applyBorder="1"/>
    <xf numFmtId="0" fontId="3" fillId="0" borderId="28" xfId="0" applyFont="1" applyFill="1" applyBorder="1"/>
    <xf numFmtId="2" fontId="3" fillId="0" borderId="28" xfId="0" applyNumberFormat="1" applyFont="1" applyFill="1" applyBorder="1"/>
    <xf numFmtId="0" fontId="3" fillId="0" borderId="29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ill="1" applyBorder="1"/>
    <xf numFmtId="0" fontId="3" fillId="0" borderId="32" xfId="0" applyFont="1" applyFill="1" applyBorder="1"/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4" fillId="0" borderId="17" xfId="0" applyFont="1" applyFill="1" applyBorder="1"/>
    <xf numFmtId="0" fontId="3" fillId="0" borderId="31" xfId="0" applyFont="1" applyFill="1" applyBorder="1"/>
    <xf numFmtId="0" fontId="4" fillId="0" borderId="30" xfId="0" applyFont="1" applyFill="1" applyBorder="1"/>
    <xf numFmtId="0" fontId="4" fillId="0" borderId="26" xfId="0" applyFont="1" applyFill="1" applyBorder="1"/>
    <xf numFmtId="0" fontId="4" fillId="0" borderId="34" xfId="0" applyFont="1" applyFill="1" applyBorder="1"/>
    <xf numFmtId="0" fontId="4" fillId="0" borderId="3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7" fillId="0" borderId="36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3" fillId="0" borderId="33" xfId="0" applyFont="1" applyFill="1" applyBorder="1"/>
    <xf numFmtId="2" fontId="11" fillId="0" borderId="32" xfId="0" applyNumberFormat="1" applyFont="1" applyFill="1" applyBorder="1"/>
    <xf numFmtId="0" fontId="0" fillId="0" borderId="25" xfId="0" applyFill="1" applyBorder="1"/>
    <xf numFmtId="0" fontId="4" fillId="0" borderId="38" xfId="0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9" fillId="0" borderId="32" xfId="0" applyFont="1" applyFill="1" applyBorder="1"/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/>
    <xf numFmtId="2" fontId="5" fillId="0" borderId="32" xfId="0" applyNumberFormat="1" applyFont="1" applyFill="1" applyBorder="1"/>
    <xf numFmtId="164" fontId="5" fillId="0" borderId="32" xfId="0" applyNumberFormat="1" applyFont="1" applyFill="1" applyBorder="1"/>
    <xf numFmtId="0" fontId="6" fillId="0" borderId="32" xfId="0" applyFont="1" applyFill="1" applyBorder="1"/>
    <xf numFmtId="2" fontId="6" fillId="0" borderId="7" xfId="0" applyNumberFormat="1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0" fontId="7" fillId="0" borderId="37" xfId="0" applyFont="1" applyFill="1" applyBorder="1"/>
    <xf numFmtId="0" fontId="4" fillId="0" borderId="38" xfId="0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0" fillId="0" borderId="39" xfId="0" applyFill="1" applyBorder="1"/>
    <xf numFmtId="0" fontId="3" fillId="0" borderId="40" xfId="0" applyFont="1" applyFill="1" applyBorder="1"/>
    <xf numFmtId="2" fontId="3" fillId="0" borderId="40" xfId="0" applyNumberFormat="1" applyFont="1" applyFill="1" applyBorder="1"/>
    <xf numFmtId="2" fontId="3" fillId="0" borderId="41" xfId="0" applyNumberFormat="1" applyFont="1" applyFill="1" applyBorder="1"/>
    <xf numFmtId="2" fontId="3" fillId="0" borderId="0" xfId="0" applyNumberFormat="1" applyFont="1" applyFill="1"/>
    <xf numFmtId="0" fontId="6" fillId="0" borderId="37" xfId="0" applyFont="1" applyFill="1" applyBorder="1"/>
    <xf numFmtId="2" fontId="6" fillId="0" borderId="36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0" fontId="6" fillId="0" borderId="26" xfId="0" applyFont="1" applyFill="1" applyBorder="1"/>
    <xf numFmtId="0" fontId="4" fillId="0" borderId="17" xfId="0" applyFont="1" applyFill="1" applyBorder="1" applyAlignment="1">
      <alignment horizontal="left"/>
    </xf>
    <xf numFmtId="0" fontId="4" fillId="0" borderId="37" xfId="0" applyFont="1" applyFill="1" applyBorder="1"/>
    <xf numFmtId="0" fontId="4" fillId="0" borderId="25" xfId="0" applyFont="1" applyFill="1" applyBorder="1" applyAlignment="1">
      <alignment horizontal="left"/>
    </xf>
    <xf numFmtId="0" fontId="7" fillId="0" borderId="26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10" fillId="0" borderId="37" xfId="0" applyFont="1" applyFill="1" applyBorder="1"/>
    <xf numFmtId="2" fontId="7" fillId="0" borderId="13" xfId="0" applyNumberFormat="1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center"/>
    </xf>
    <xf numFmtId="0" fontId="10" fillId="0" borderId="26" xfId="0" applyFont="1" applyFill="1" applyBorder="1"/>
    <xf numFmtId="0" fontId="17" fillId="0" borderId="0" xfId="0" applyFont="1" applyFill="1" applyAlignment="1">
      <alignment horizontal="left"/>
    </xf>
    <xf numFmtId="0" fontId="7" fillId="0" borderId="49" xfId="0" applyFont="1" applyFill="1" applyBorder="1"/>
    <xf numFmtId="2" fontId="7" fillId="0" borderId="50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5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4" fillId="0" borderId="43" xfId="0" applyFont="1" applyFill="1" applyBorder="1"/>
    <xf numFmtId="0" fontId="4" fillId="0" borderId="19" xfId="0" applyFont="1" applyFill="1" applyBorder="1"/>
    <xf numFmtId="0" fontId="7" fillId="0" borderId="44" xfId="0" applyFont="1" applyFill="1" applyBorder="1"/>
    <xf numFmtId="0" fontId="7" fillId="0" borderId="45" xfId="0" applyFont="1" applyFill="1" applyBorder="1"/>
    <xf numFmtId="0" fontId="7" fillId="0" borderId="43" xfId="0" applyFont="1" applyFill="1" applyBorder="1"/>
    <xf numFmtId="0" fontId="7" fillId="0" borderId="46" xfId="0" applyFont="1" applyFill="1" applyBorder="1"/>
    <xf numFmtId="0" fontId="6" fillId="0" borderId="13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0" fillId="0" borderId="49" xfId="0" applyFont="1" applyFill="1" applyBorder="1"/>
    <xf numFmtId="0" fontId="4" fillId="0" borderId="9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0" fillId="0" borderId="43" xfId="0" applyFont="1" applyFill="1" applyBorder="1"/>
    <xf numFmtId="0" fontId="4" fillId="0" borderId="19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28"/>
  <sheetViews>
    <sheetView tabSelected="1" topLeftCell="A88" workbookViewId="0">
      <selection activeCell="AF21" sqref="AF21"/>
    </sheetView>
  </sheetViews>
  <sheetFormatPr defaultColWidth="11.5703125" defaultRowHeight="15" x14ac:dyDescent="0.25"/>
  <cols>
    <col min="1" max="1" width="29.42578125" style="34" customWidth="1"/>
    <col min="2" max="2" width="42.85546875" style="34" customWidth="1"/>
    <col min="3" max="3" width="13.140625" style="34" bestFit="1" customWidth="1"/>
    <col min="4" max="4" width="11.28515625" style="34" customWidth="1"/>
    <col min="5" max="5" width="16.7109375" style="34" customWidth="1"/>
    <col min="6" max="6" width="12.140625" style="34" customWidth="1"/>
    <col min="7" max="7" width="11.7109375" style="34" customWidth="1"/>
    <col min="8" max="8" width="11.85546875" style="34" customWidth="1"/>
    <col min="9" max="9" width="9.140625" style="33" customWidth="1"/>
    <col min="10" max="10" width="4.140625" style="34" customWidth="1"/>
    <col min="11" max="11" width="42.42578125" style="34" customWidth="1"/>
    <col min="12" max="13" width="14.28515625" style="34" customWidth="1"/>
    <col min="14" max="15" width="11.42578125" style="34" customWidth="1"/>
    <col min="16" max="16" width="10.7109375" style="34" customWidth="1"/>
    <col min="17" max="17" width="11.7109375" style="34" customWidth="1"/>
    <col min="18" max="18" width="11" style="34" customWidth="1"/>
    <col min="19" max="19" width="11.28515625" style="34" customWidth="1"/>
    <col min="20" max="23" width="14.28515625" style="34" customWidth="1"/>
    <col min="24" max="24" width="10.7109375" style="34" customWidth="1"/>
    <col min="25" max="28" width="9.42578125" style="34" customWidth="1"/>
    <col min="29" max="33" width="11.5703125" style="34"/>
    <col min="34" max="34" width="12.5703125" style="34" bestFit="1" customWidth="1"/>
    <col min="35" max="37" width="11.5703125" style="34"/>
    <col min="38" max="38" width="5.7109375" style="34" customWidth="1"/>
    <col min="39" max="270" width="11.5703125" style="34"/>
    <col min="271" max="271" width="24.5703125" style="34" customWidth="1"/>
    <col min="272" max="272" width="42.85546875" style="34" customWidth="1"/>
    <col min="273" max="273" width="11.5703125" style="34"/>
    <col min="274" max="274" width="11.28515625" style="34" customWidth="1"/>
    <col min="275" max="275" width="12.42578125" style="34" customWidth="1"/>
    <col min="276" max="276" width="12.140625" style="34" customWidth="1"/>
    <col min="277" max="277" width="11.7109375" style="34" customWidth="1"/>
    <col min="278" max="278" width="11.85546875" style="34" customWidth="1"/>
    <col min="279" max="279" width="9.140625" style="34" customWidth="1"/>
    <col min="280" max="280" width="4.140625" style="34" customWidth="1"/>
    <col min="281" max="281" width="42.42578125" style="34" customWidth="1"/>
    <col min="282" max="282" width="14.5703125" style="34" customWidth="1"/>
    <col min="283" max="283" width="12.42578125" style="34" customWidth="1"/>
    <col min="284" max="284" width="11.7109375" style="34" customWidth="1"/>
    <col min="285" max="285" width="12.140625" style="34" customWidth="1"/>
    <col min="286" max="526" width="11.5703125" style="34"/>
    <col min="527" max="527" width="24.5703125" style="34" customWidth="1"/>
    <col min="528" max="528" width="42.85546875" style="34" customWidth="1"/>
    <col min="529" max="529" width="11.5703125" style="34"/>
    <col min="530" max="530" width="11.28515625" style="34" customWidth="1"/>
    <col min="531" max="531" width="12.42578125" style="34" customWidth="1"/>
    <col min="532" max="532" width="12.140625" style="34" customWidth="1"/>
    <col min="533" max="533" width="11.7109375" style="34" customWidth="1"/>
    <col min="534" max="534" width="11.85546875" style="34" customWidth="1"/>
    <col min="535" max="535" width="9.140625" style="34" customWidth="1"/>
    <col min="536" max="536" width="4.140625" style="34" customWidth="1"/>
    <col min="537" max="537" width="42.42578125" style="34" customWidth="1"/>
    <col min="538" max="538" width="14.5703125" style="34" customWidth="1"/>
    <col min="539" max="539" width="12.42578125" style="34" customWidth="1"/>
    <col min="540" max="540" width="11.7109375" style="34" customWidth="1"/>
    <col min="541" max="541" width="12.140625" style="34" customWidth="1"/>
    <col min="542" max="782" width="11.5703125" style="34"/>
    <col min="783" max="783" width="24.5703125" style="34" customWidth="1"/>
    <col min="784" max="784" width="42.85546875" style="34" customWidth="1"/>
    <col min="785" max="785" width="11.5703125" style="34"/>
    <col min="786" max="786" width="11.28515625" style="34" customWidth="1"/>
    <col min="787" max="787" width="12.42578125" style="34" customWidth="1"/>
    <col min="788" max="788" width="12.140625" style="34" customWidth="1"/>
    <col min="789" max="789" width="11.7109375" style="34" customWidth="1"/>
    <col min="790" max="790" width="11.85546875" style="34" customWidth="1"/>
    <col min="791" max="791" width="9.140625" style="34" customWidth="1"/>
    <col min="792" max="792" width="4.140625" style="34" customWidth="1"/>
    <col min="793" max="793" width="42.42578125" style="34" customWidth="1"/>
    <col min="794" max="794" width="14.5703125" style="34" customWidth="1"/>
    <col min="795" max="795" width="12.42578125" style="34" customWidth="1"/>
    <col min="796" max="796" width="11.7109375" style="34" customWidth="1"/>
    <col min="797" max="797" width="12.140625" style="34" customWidth="1"/>
    <col min="798" max="1038" width="11.5703125" style="34"/>
    <col min="1039" max="1039" width="24.5703125" style="34" customWidth="1"/>
    <col min="1040" max="1040" width="42.85546875" style="34" customWidth="1"/>
    <col min="1041" max="1041" width="11.5703125" style="34"/>
    <col min="1042" max="1042" width="11.28515625" style="34" customWidth="1"/>
    <col min="1043" max="1043" width="12.42578125" style="34" customWidth="1"/>
    <col min="1044" max="1044" width="12.140625" style="34" customWidth="1"/>
    <col min="1045" max="1045" width="11.7109375" style="34" customWidth="1"/>
    <col min="1046" max="1046" width="11.85546875" style="34" customWidth="1"/>
    <col min="1047" max="1047" width="9.140625" style="34" customWidth="1"/>
    <col min="1048" max="1048" width="4.140625" style="34" customWidth="1"/>
    <col min="1049" max="1049" width="42.42578125" style="34" customWidth="1"/>
    <col min="1050" max="1050" width="14.5703125" style="34" customWidth="1"/>
    <col min="1051" max="1051" width="12.42578125" style="34" customWidth="1"/>
    <col min="1052" max="1052" width="11.7109375" style="34" customWidth="1"/>
    <col min="1053" max="1053" width="12.140625" style="34" customWidth="1"/>
    <col min="1054" max="1294" width="11.5703125" style="34"/>
    <col min="1295" max="1295" width="24.5703125" style="34" customWidth="1"/>
    <col min="1296" max="1296" width="42.85546875" style="34" customWidth="1"/>
    <col min="1297" max="1297" width="11.5703125" style="34"/>
    <col min="1298" max="1298" width="11.28515625" style="34" customWidth="1"/>
    <col min="1299" max="1299" width="12.42578125" style="34" customWidth="1"/>
    <col min="1300" max="1300" width="12.140625" style="34" customWidth="1"/>
    <col min="1301" max="1301" width="11.7109375" style="34" customWidth="1"/>
    <col min="1302" max="1302" width="11.85546875" style="34" customWidth="1"/>
    <col min="1303" max="1303" width="9.140625" style="34" customWidth="1"/>
    <col min="1304" max="1304" width="4.140625" style="34" customWidth="1"/>
    <col min="1305" max="1305" width="42.42578125" style="34" customWidth="1"/>
    <col min="1306" max="1306" width="14.5703125" style="34" customWidth="1"/>
    <col min="1307" max="1307" width="12.42578125" style="34" customWidth="1"/>
    <col min="1308" max="1308" width="11.7109375" style="34" customWidth="1"/>
    <col min="1309" max="1309" width="12.140625" style="34" customWidth="1"/>
    <col min="1310" max="1550" width="11.5703125" style="34"/>
    <col min="1551" max="1551" width="24.5703125" style="34" customWidth="1"/>
    <col min="1552" max="1552" width="42.85546875" style="34" customWidth="1"/>
    <col min="1553" max="1553" width="11.5703125" style="34"/>
    <col min="1554" max="1554" width="11.28515625" style="34" customWidth="1"/>
    <col min="1555" max="1555" width="12.42578125" style="34" customWidth="1"/>
    <col min="1556" max="1556" width="12.140625" style="34" customWidth="1"/>
    <col min="1557" max="1557" width="11.7109375" style="34" customWidth="1"/>
    <col min="1558" max="1558" width="11.85546875" style="34" customWidth="1"/>
    <col min="1559" max="1559" width="9.140625" style="34" customWidth="1"/>
    <col min="1560" max="1560" width="4.140625" style="34" customWidth="1"/>
    <col min="1561" max="1561" width="42.42578125" style="34" customWidth="1"/>
    <col min="1562" max="1562" width="14.5703125" style="34" customWidth="1"/>
    <col min="1563" max="1563" width="12.42578125" style="34" customWidth="1"/>
    <col min="1564" max="1564" width="11.7109375" style="34" customWidth="1"/>
    <col min="1565" max="1565" width="12.140625" style="34" customWidth="1"/>
    <col min="1566" max="1806" width="11.5703125" style="34"/>
    <col min="1807" max="1807" width="24.5703125" style="34" customWidth="1"/>
    <col min="1808" max="1808" width="42.85546875" style="34" customWidth="1"/>
    <col min="1809" max="1809" width="11.5703125" style="34"/>
    <col min="1810" max="1810" width="11.28515625" style="34" customWidth="1"/>
    <col min="1811" max="1811" width="12.42578125" style="34" customWidth="1"/>
    <col min="1812" max="1812" width="12.140625" style="34" customWidth="1"/>
    <col min="1813" max="1813" width="11.7109375" style="34" customWidth="1"/>
    <col min="1814" max="1814" width="11.85546875" style="34" customWidth="1"/>
    <col min="1815" max="1815" width="9.140625" style="34" customWidth="1"/>
    <col min="1816" max="1816" width="4.140625" style="34" customWidth="1"/>
    <col min="1817" max="1817" width="42.42578125" style="34" customWidth="1"/>
    <col min="1818" max="1818" width="14.5703125" style="34" customWidth="1"/>
    <col min="1819" max="1819" width="12.42578125" style="34" customWidth="1"/>
    <col min="1820" max="1820" width="11.7109375" style="34" customWidth="1"/>
    <col min="1821" max="1821" width="12.140625" style="34" customWidth="1"/>
    <col min="1822" max="2062" width="11.5703125" style="34"/>
    <col min="2063" max="2063" width="24.5703125" style="34" customWidth="1"/>
    <col min="2064" max="2064" width="42.85546875" style="34" customWidth="1"/>
    <col min="2065" max="2065" width="11.5703125" style="34"/>
    <col min="2066" max="2066" width="11.28515625" style="34" customWidth="1"/>
    <col min="2067" max="2067" width="12.42578125" style="34" customWidth="1"/>
    <col min="2068" max="2068" width="12.140625" style="34" customWidth="1"/>
    <col min="2069" max="2069" width="11.7109375" style="34" customWidth="1"/>
    <col min="2070" max="2070" width="11.85546875" style="34" customWidth="1"/>
    <col min="2071" max="2071" width="9.140625" style="34" customWidth="1"/>
    <col min="2072" max="2072" width="4.140625" style="34" customWidth="1"/>
    <col min="2073" max="2073" width="42.42578125" style="34" customWidth="1"/>
    <col min="2074" max="2074" width="14.5703125" style="34" customWidth="1"/>
    <col min="2075" max="2075" width="12.42578125" style="34" customWidth="1"/>
    <col min="2076" max="2076" width="11.7109375" style="34" customWidth="1"/>
    <col min="2077" max="2077" width="12.140625" style="34" customWidth="1"/>
    <col min="2078" max="2318" width="11.5703125" style="34"/>
    <col min="2319" max="2319" width="24.5703125" style="34" customWidth="1"/>
    <col min="2320" max="2320" width="42.85546875" style="34" customWidth="1"/>
    <col min="2321" max="2321" width="11.5703125" style="34"/>
    <col min="2322" max="2322" width="11.28515625" style="34" customWidth="1"/>
    <col min="2323" max="2323" width="12.42578125" style="34" customWidth="1"/>
    <col min="2324" max="2324" width="12.140625" style="34" customWidth="1"/>
    <col min="2325" max="2325" width="11.7109375" style="34" customWidth="1"/>
    <col min="2326" max="2326" width="11.85546875" style="34" customWidth="1"/>
    <col min="2327" max="2327" width="9.140625" style="34" customWidth="1"/>
    <col min="2328" max="2328" width="4.140625" style="34" customWidth="1"/>
    <col min="2329" max="2329" width="42.42578125" style="34" customWidth="1"/>
    <col min="2330" max="2330" width="14.5703125" style="34" customWidth="1"/>
    <col min="2331" max="2331" width="12.42578125" style="34" customWidth="1"/>
    <col min="2332" max="2332" width="11.7109375" style="34" customWidth="1"/>
    <col min="2333" max="2333" width="12.140625" style="34" customWidth="1"/>
    <col min="2334" max="2574" width="11.5703125" style="34"/>
    <col min="2575" max="2575" width="24.5703125" style="34" customWidth="1"/>
    <col min="2576" max="2576" width="42.85546875" style="34" customWidth="1"/>
    <col min="2577" max="2577" width="11.5703125" style="34"/>
    <col min="2578" max="2578" width="11.28515625" style="34" customWidth="1"/>
    <col min="2579" max="2579" width="12.42578125" style="34" customWidth="1"/>
    <col min="2580" max="2580" width="12.140625" style="34" customWidth="1"/>
    <col min="2581" max="2581" width="11.7109375" style="34" customWidth="1"/>
    <col min="2582" max="2582" width="11.85546875" style="34" customWidth="1"/>
    <col min="2583" max="2583" width="9.140625" style="34" customWidth="1"/>
    <col min="2584" max="2584" width="4.140625" style="34" customWidth="1"/>
    <col min="2585" max="2585" width="42.42578125" style="34" customWidth="1"/>
    <col min="2586" max="2586" width="14.5703125" style="34" customWidth="1"/>
    <col min="2587" max="2587" width="12.42578125" style="34" customWidth="1"/>
    <col min="2588" max="2588" width="11.7109375" style="34" customWidth="1"/>
    <col min="2589" max="2589" width="12.140625" style="34" customWidth="1"/>
    <col min="2590" max="2830" width="11.5703125" style="34"/>
    <col min="2831" max="2831" width="24.5703125" style="34" customWidth="1"/>
    <col min="2832" max="2832" width="42.85546875" style="34" customWidth="1"/>
    <col min="2833" max="2833" width="11.5703125" style="34"/>
    <col min="2834" max="2834" width="11.28515625" style="34" customWidth="1"/>
    <col min="2835" max="2835" width="12.42578125" style="34" customWidth="1"/>
    <col min="2836" max="2836" width="12.140625" style="34" customWidth="1"/>
    <col min="2837" max="2837" width="11.7109375" style="34" customWidth="1"/>
    <col min="2838" max="2838" width="11.85546875" style="34" customWidth="1"/>
    <col min="2839" max="2839" width="9.140625" style="34" customWidth="1"/>
    <col min="2840" max="2840" width="4.140625" style="34" customWidth="1"/>
    <col min="2841" max="2841" width="42.42578125" style="34" customWidth="1"/>
    <col min="2842" max="2842" width="14.5703125" style="34" customWidth="1"/>
    <col min="2843" max="2843" width="12.42578125" style="34" customWidth="1"/>
    <col min="2844" max="2844" width="11.7109375" style="34" customWidth="1"/>
    <col min="2845" max="2845" width="12.140625" style="34" customWidth="1"/>
    <col min="2846" max="3086" width="11.5703125" style="34"/>
    <col min="3087" max="3087" width="24.5703125" style="34" customWidth="1"/>
    <col min="3088" max="3088" width="42.85546875" style="34" customWidth="1"/>
    <col min="3089" max="3089" width="11.5703125" style="34"/>
    <col min="3090" max="3090" width="11.28515625" style="34" customWidth="1"/>
    <col min="3091" max="3091" width="12.42578125" style="34" customWidth="1"/>
    <col min="3092" max="3092" width="12.140625" style="34" customWidth="1"/>
    <col min="3093" max="3093" width="11.7109375" style="34" customWidth="1"/>
    <col min="3094" max="3094" width="11.85546875" style="34" customWidth="1"/>
    <col min="3095" max="3095" width="9.140625" style="34" customWidth="1"/>
    <col min="3096" max="3096" width="4.140625" style="34" customWidth="1"/>
    <col min="3097" max="3097" width="42.42578125" style="34" customWidth="1"/>
    <col min="3098" max="3098" width="14.5703125" style="34" customWidth="1"/>
    <col min="3099" max="3099" width="12.42578125" style="34" customWidth="1"/>
    <col min="3100" max="3100" width="11.7109375" style="34" customWidth="1"/>
    <col min="3101" max="3101" width="12.140625" style="34" customWidth="1"/>
    <col min="3102" max="3342" width="11.5703125" style="34"/>
    <col min="3343" max="3343" width="24.5703125" style="34" customWidth="1"/>
    <col min="3344" max="3344" width="42.85546875" style="34" customWidth="1"/>
    <col min="3345" max="3345" width="11.5703125" style="34"/>
    <col min="3346" max="3346" width="11.28515625" style="34" customWidth="1"/>
    <col min="3347" max="3347" width="12.42578125" style="34" customWidth="1"/>
    <col min="3348" max="3348" width="12.140625" style="34" customWidth="1"/>
    <col min="3349" max="3349" width="11.7109375" style="34" customWidth="1"/>
    <col min="3350" max="3350" width="11.85546875" style="34" customWidth="1"/>
    <col min="3351" max="3351" width="9.140625" style="34" customWidth="1"/>
    <col min="3352" max="3352" width="4.140625" style="34" customWidth="1"/>
    <col min="3353" max="3353" width="42.42578125" style="34" customWidth="1"/>
    <col min="3354" max="3354" width="14.5703125" style="34" customWidth="1"/>
    <col min="3355" max="3355" width="12.42578125" style="34" customWidth="1"/>
    <col min="3356" max="3356" width="11.7109375" style="34" customWidth="1"/>
    <col min="3357" max="3357" width="12.140625" style="34" customWidth="1"/>
    <col min="3358" max="3598" width="11.5703125" style="34"/>
    <col min="3599" max="3599" width="24.5703125" style="34" customWidth="1"/>
    <col min="3600" max="3600" width="42.85546875" style="34" customWidth="1"/>
    <col min="3601" max="3601" width="11.5703125" style="34"/>
    <col min="3602" max="3602" width="11.28515625" style="34" customWidth="1"/>
    <col min="3603" max="3603" width="12.42578125" style="34" customWidth="1"/>
    <col min="3604" max="3604" width="12.140625" style="34" customWidth="1"/>
    <col min="3605" max="3605" width="11.7109375" style="34" customWidth="1"/>
    <col min="3606" max="3606" width="11.85546875" style="34" customWidth="1"/>
    <col min="3607" max="3607" width="9.140625" style="34" customWidth="1"/>
    <col min="3608" max="3608" width="4.140625" style="34" customWidth="1"/>
    <col min="3609" max="3609" width="42.42578125" style="34" customWidth="1"/>
    <col min="3610" max="3610" width="14.5703125" style="34" customWidth="1"/>
    <col min="3611" max="3611" width="12.42578125" style="34" customWidth="1"/>
    <col min="3612" max="3612" width="11.7109375" style="34" customWidth="1"/>
    <col min="3613" max="3613" width="12.140625" style="34" customWidth="1"/>
    <col min="3614" max="3854" width="11.5703125" style="34"/>
    <col min="3855" max="3855" width="24.5703125" style="34" customWidth="1"/>
    <col min="3856" max="3856" width="42.85546875" style="34" customWidth="1"/>
    <col min="3857" max="3857" width="11.5703125" style="34"/>
    <col min="3858" max="3858" width="11.28515625" style="34" customWidth="1"/>
    <col min="3859" max="3859" width="12.42578125" style="34" customWidth="1"/>
    <col min="3860" max="3860" width="12.140625" style="34" customWidth="1"/>
    <col min="3861" max="3861" width="11.7109375" style="34" customWidth="1"/>
    <col min="3862" max="3862" width="11.85546875" style="34" customWidth="1"/>
    <col min="3863" max="3863" width="9.140625" style="34" customWidth="1"/>
    <col min="3864" max="3864" width="4.140625" style="34" customWidth="1"/>
    <col min="3865" max="3865" width="42.42578125" style="34" customWidth="1"/>
    <col min="3866" max="3866" width="14.5703125" style="34" customWidth="1"/>
    <col min="3867" max="3867" width="12.42578125" style="34" customWidth="1"/>
    <col min="3868" max="3868" width="11.7109375" style="34" customWidth="1"/>
    <col min="3869" max="3869" width="12.140625" style="34" customWidth="1"/>
    <col min="3870" max="4110" width="11.5703125" style="34"/>
    <col min="4111" max="4111" width="24.5703125" style="34" customWidth="1"/>
    <col min="4112" max="4112" width="42.85546875" style="34" customWidth="1"/>
    <col min="4113" max="4113" width="11.5703125" style="34"/>
    <col min="4114" max="4114" width="11.28515625" style="34" customWidth="1"/>
    <col min="4115" max="4115" width="12.42578125" style="34" customWidth="1"/>
    <col min="4116" max="4116" width="12.140625" style="34" customWidth="1"/>
    <col min="4117" max="4117" width="11.7109375" style="34" customWidth="1"/>
    <col min="4118" max="4118" width="11.85546875" style="34" customWidth="1"/>
    <col min="4119" max="4119" width="9.140625" style="34" customWidth="1"/>
    <col min="4120" max="4120" width="4.140625" style="34" customWidth="1"/>
    <col min="4121" max="4121" width="42.42578125" style="34" customWidth="1"/>
    <col min="4122" max="4122" width="14.5703125" style="34" customWidth="1"/>
    <col min="4123" max="4123" width="12.42578125" style="34" customWidth="1"/>
    <col min="4124" max="4124" width="11.7109375" style="34" customWidth="1"/>
    <col min="4125" max="4125" width="12.140625" style="34" customWidth="1"/>
    <col min="4126" max="4366" width="11.5703125" style="34"/>
    <col min="4367" max="4367" width="24.5703125" style="34" customWidth="1"/>
    <col min="4368" max="4368" width="42.85546875" style="34" customWidth="1"/>
    <col min="4369" max="4369" width="11.5703125" style="34"/>
    <col min="4370" max="4370" width="11.28515625" style="34" customWidth="1"/>
    <col min="4371" max="4371" width="12.42578125" style="34" customWidth="1"/>
    <col min="4372" max="4372" width="12.140625" style="34" customWidth="1"/>
    <col min="4373" max="4373" width="11.7109375" style="34" customWidth="1"/>
    <col min="4374" max="4374" width="11.85546875" style="34" customWidth="1"/>
    <col min="4375" max="4375" width="9.140625" style="34" customWidth="1"/>
    <col min="4376" max="4376" width="4.140625" style="34" customWidth="1"/>
    <col min="4377" max="4377" width="42.42578125" style="34" customWidth="1"/>
    <col min="4378" max="4378" width="14.5703125" style="34" customWidth="1"/>
    <col min="4379" max="4379" width="12.42578125" style="34" customWidth="1"/>
    <col min="4380" max="4380" width="11.7109375" style="34" customWidth="1"/>
    <col min="4381" max="4381" width="12.140625" style="34" customWidth="1"/>
    <col min="4382" max="4622" width="11.5703125" style="34"/>
    <col min="4623" max="4623" width="24.5703125" style="34" customWidth="1"/>
    <col min="4624" max="4624" width="42.85546875" style="34" customWidth="1"/>
    <col min="4625" max="4625" width="11.5703125" style="34"/>
    <col min="4626" max="4626" width="11.28515625" style="34" customWidth="1"/>
    <col min="4627" max="4627" width="12.42578125" style="34" customWidth="1"/>
    <col min="4628" max="4628" width="12.140625" style="34" customWidth="1"/>
    <col min="4629" max="4629" width="11.7109375" style="34" customWidth="1"/>
    <col min="4630" max="4630" width="11.85546875" style="34" customWidth="1"/>
    <col min="4631" max="4631" width="9.140625" style="34" customWidth="1"/>
    <col min="4632" max="4632" width="4.140625" style="34" customWidth="1"/>
    <col min="4633" max="4633" width="42.42578125" style="34" customWidth="1"/>
    <col min="4634" max="4634" width="14.5703125" style="34" customWidth="1"/>
    <col min="4635" max="4635" width="12.42578125" style="34" customWidth="1"/>
    <col min="4636" max="4636" width="11.7109375" style="34" customWidth="1"/>
    <col min="4637" max="4637" width="12.140625" style="34" customWidth="1"/>
    <col min="4638" max="4878" width="11.5703125" style="34"/>
    <col min="4879" max="4879" width="24.5703125" style="34" customWidth="1"/>
    <col min="4880" max="4880" width="42.85546875" style="34" customWidth="1"/>
    <col min="4881" max="4881" width="11.5703125" style="34"/>
    <col min="4882" max="4882" width="11.28515625" style="34" customWidth="1"/>
    <col min="4883" max="4883" width="12.42578125" style="34" customWidth="1"/>
    <col min="4884" max="4884" width="12.140625" style="34" customWidth="1"/>
    <col min="4885" max="4885" width="11.7109375" style="34" customWidth="1"/>
    <col min="4886" max="4886" width="11.85546875" style="34" customWidth="1"/>
    <col min="4887" max="4887" width="9.140625" style="34" customWidth="1"/>
    <col min="4888" max="4888" width="4.140625" style="34" customWidth="1"/>
    <col min="4889" max="4889" width="42.42578125" style="34" customWidth="1"/>
    <col min="4890" max="4890" width="14.5703125" style="34" customWidth="1"/>
    <col min="4891" max="4891" width="12.42578125" style="34" customWidth="1"/>
    <col min="4892" max="4892" width="11.7109375" style="34" customWidth="1"/>
    <col min="4893" max="4893" width="12.140625" style="34" customWidth="1"/>
    <col min="4894" max="5134" width="11.5703125" style="34"/>
    <col min="5135" max="5135" width="24.5703125" style="34" customWidth="1"/>
    <col min="5136" max="5136" width="42.85546875" style="34" customWidth="1"/>
    <col min="5137" max="5137" width="11.5703125" style="34"/>
    <col min="5138" max="5138" width="11.28515625" style="34" customWidth="1"/>
    <col min="5139" max="5139" width="12.42578125" style="34" customWidth="1"/>
    <col min="5140" max="5140" width="12.140625" style="34" customWidth="1"/>
    <col min="5141" max="5141" width="11.7109375" style="34" customWidth="1"/>
    <col min="5142" max="5142" width="11.85546875" style="34" customWidth="1"/>
    <col min="5143" max="5143" width="9.140625" style="34" customWidth="1"/>
    <col min="5144" max="5144" width="4.140625" style="34" customWidth="1"/>
    <col min="5145" max="5145" width="42.42578125" style="34" customWidth="1"/>
    <col min="5146" max="5146" width="14.5703125" style="34" customWidth="1"/>
    <col min="5147" max="5147" width="12.42578125" style="34" customWidth="1"/>
    <col min="5148" max="5148" width="11.7109375" style="34" customWidth="1"/>
    <col min="5149" max="5149" width="12.140625" style="34" customWidth="1"/>
    <col min="5150" max="5390" width="11.5703125" style="34"/>
    <col min="5391" max="5391" width="24.5703125" style="34" customWidth="1"/>
    <col min="5392" max="5392" width="42.85546875" style="34" customWidth="1"/>
    <col min="5393" max="5393" width="11.5703125" style="34"/>
    <col min="5394" max="5394" width="11.28515625" style="34" customWidth="1"/>
    <col min="5395" max="5395" width="12.42578125" style="34" customWidth="1"/>
    <col min="5396" max="5396" width="12.140625" style="34" customWidth="1"/>
    <col min="5397" max="5397" width="11.7109375" style="34" customWidth="1"/>
    <col min="5398" max="5398" width="11.85546875" style="34" customWidth="1"/>
    <col min="5399" max="5399" width="9.140625" style="34" customWidth="1"/>
    <col min="5400" max="5400" width="4.140625" style="34" customWidth="1"/>
    <col min="5401" max="5401" width="42.42578125" style="34" customWidth="1"/>
    <col min="5402" max="5402" width="14.5703125" style="34" customWidth="1"/>
    <col min="5403" max="5403" width="12.42578125" style="34" customWidth="1"/>
    <col min="5404" max="5404" width="11.7109375" style="34" customWidth="1"/>
    <col min="5405" max="5405" width="12.140625" style="34" customWidth="1"/>
    <col min="5406" max="5646" width="11.5703125" style="34"/>
    <col min="5647" max="5647" width="24.5703125" style="34" customWidth="1"/>
    <col min="5648" max="5648" width="42.85546875" style="34" customWidth="1"/>
    <col min="5649" max="5649" width="11.5703125" style="34"/>
    <col min="5650" max="5650" width="11.28515625" style="34" customWidth="1"/>
    <col min="5651" max="5651" width="12.42578125" style="34" customWidth="1"/>
    <col min="5652" max="5652" width="12.140625" style="34" customWidth="1"/>
    <col min="5653" max="5653" width="11.7109375" style="34" customWidth="1"/>
    <col min="5654" max="5654" width="11.85546875" style="34" customWidth="1"/>
    <col min="5655" max="5655" width="9.140625" style="34" customWidth="1"/>
    <col min="5656" max="5656" width="4.140625" style="34" customWidth="1"/>
    <col min="5657" max="5657" width="42.42578125" style="34" customWidth="1"/>
    <col min="5658" max="5658" width="14.5703125" style="34" customWidth="1"/>
    <col min="5659" max="5659" width="12.42578125" style="34" customWidth="1"/>
    <col min="5660" max="5660" width="11.7109375" style="34" customWidth="1"/>
    <col min="5661" max="5661" width="12.140625" style="34" customWidth="1"/>
    <col min="5662" max="5902" width="11.5703125" style="34"/>
    <col min="5903" max="5903" width="24.5703125" style="34" customWidth="1"/>
    <col min="5904" max="5904" width="42.85546875" style="34" customWidth="1"/>
    <col min="5905" max="5905" width="11.5703125" style="34"/>
    <col min="5906" max="5906" width="11.28515625" style="34" customWidth="1"/>
    <col min="5907" max="5907" width="12.42578125" style="34" customWidth="1"/>
    <col min="5908" max="5908" width="12.140625" style="34" customWidth="1"/>
    <col min="5909" max="5909" width="11.7109375" style="34" customWidth="1"/>
    <col min="5910" max="5910" width="11.85546875" style="34" customWidth="1"/>
    <col min="5911" max="5911" width="9.140625" style="34" customWidth="1"/>
    <col min="5912" max="5912" width="4.140625" style="34" customWidth="1"/>
    <col min="5913" max="5913" width="42.42578125" style="34" customWidth="1"/>
    <col min="5914" max="5914" width="14.5703125" style="34" customWidth="1"/>
    <col min="5915" max="5915" width="12.42578125" style="34" customWidth="1"/>
    <col min="5916" max="5916" width="11.7109375" style="34" customWidth="1"/>
    <col min="5917" max="5917" width="12.140625" style="34" customWidth="1"/>
    <col min="5918" max="6158" width="11.5703125" style="34"/>
    <col min="6159" max="6159" width="24.5703125" style="34" customWidth="1"/>
    <col min="6160" max="6160" width="42.85546875" style="34" customWidth="1"/>
    <col min="6161" max="6161" width="11.5703125" style="34"/>
    <col min="6162" max="6162" width="11.28515625" style="34" customWidth="1"/>
    <col min="6163" max="6163" width="12.42578125" style="34" customWidth="1"/>
    <col min="6164" max="6164" width="12.140625" style="34" customWidth="1"/>
    <col min="6165" max="6165" width="11.7109375" style="34" customWidth="1"/>
    <col min="6166" max="6166" width="11.85546875" style="34" customWidth="1"/>
    <col min="6167" max="6167" width="9.140625" style="34" customWidth="1"/>
    <col min="6168" max="6168" width="4.140625" style="34" customWidth="1"/>
    <col min="6169" max="6169" width="42.42578125" style="34" customWidth="1"/>
    <col min="6170" max="6170" width="14.5703125" style="34" customWidth="1"/>
    <col min="6171" max="6171" width="12.42578125" style="34" customWidth="1"/>
    <col min="6172" max="6172" width="11.7109375" style="34" customWidth="1"/>
    <col min="6173" max="6173" width="12.140625" style="34" customWidth="1"/>
    <col min="6174" max="6414" width="11.5703125" style="34"/>
    <col min="6415" max="6415" width="24.5703125" style="34" customWidth="1"/>
    <col min="6416" max="6416" width="42.85546875" style="34" customWidth="1"/>
    <col min="6417" max="6417" width="11.5703125" style="34"/>
    <col min="6418" max="6418" width="11.28515625" style="34" customWidth="1"/>
    <col min="6419" max="6419" width="12.42578125" style="34" customWidth="1"/>
    <col min="6420" max="6420" width="12.140625" style="34" customWidth="1"/>
    <col min="6421" max="6421" width="11.7109375" style="34" customWidth="1"/>
    <col min="6422" max="6422" width="11.85546875" style="34" customWidth="1"/>
    <col min="6423" max="6423" width="9.140625" style="34" customWidth="1"/>
    <col min="6424" max="6424" width="4.140625" style="34" customWidth="1"/>
    <col min="6425" max="6425" width="42.42578125" style="34" customWidth="1"/>
    <col min="6426" max="6426" width="14.5703125" style="34" customWidth="1"/>
    <col min="6427" max="6427" width="12.42578125" style="34" customWidth="1"/>
    <col min="6428" max="6428" width="11.7109375" style="34" customWidth="1"/>
    <col min="6429" max="6429" width="12.140625" style="34" customWidth="1"/>
    <col min="6430" max="6670" width="11.5703125" style="34"/>
    <col min="6671" max="6671" width="24.5703125" style="34" customWidth="1"/>
    <col min="6672" max="6672" width="42.85546875" style="34" customWidth="1"/>
    <col min="6673" max="6673" width="11.5703125" style="34"/>
    <col min="6674" max="6674" width="11.28515625" style="34" customWidth="1"/>
    <col min="6675" max="6675" width="12.42578125" style="34" customWidth="1"/>
    <col min="6676" max="6676" width="12.140625" style="34" customWidth="1"/>
    <col min="6677" max="6677" width="11.7109375" style="34" customWidth="1"/>
    <col min="6678" max="6678" width="11.85546875" style="34" customWidth="1"/>
    <col min="6679" max="6679" width="9.140625" style="34" customWidth="1"/>
    <col min="6680" max="6680" width="4.140625" style="34" customWidth="1"/>
    <col min="6681" max="6681" width="42.42578125" style="34" customWidth="1"/>
    <col min="6682" max="6682" width="14.5703125" style="34" customWidth="1"/>
    <col min="6683" max="6683" width="12.42578125" style="34" customWidth="1"/>
    <col min="6684" max="6684" width="11.7109375" style="34" customWidth="1"/>
    <col min="6685" max="6685" width="12.140625" style="34" customWidth="1"/>
    <col min="6686" max="6926" width="11.5703125" style="34"/>
    <col min="6927" max="6927" width="24.5703125" style="34" customWidth="1"/>
    <col min="6928" max="6928" width="42.85546875" style="34" customWidth="1"/>
    <col min="6929" max="6929" width="11.5703125" style="34"/>
    <col min="6930" max="6930" width="11.28515625" style="34" customWidth="1"/>
    <col min="6931" max="6931" width="12.42578125" style="34" customWidth="1"/>
    <col min="6932" max="6932" width="12.140625" style="34" customWidth="1"/>
    <col min="6933" max="6933" width="11.7109375" style="34" customWidth="1"/>
    <col min="6934" max="6934" width="11.85546875" style="34" customWidth="1"/>
    <col min="6935" max="6935" width="9.140625" style="34" customWidth="1"/>
    <col min="6936" max="6936" width="4.140625" style="34" customWidth="1"/>
    <col min="6937" max="6937" width="42.42578125" style="34" customWidth="1"/>
    <col min="6938" max="6938" width="14.5703125" style="34" customWidth="1"/>
    <col min="6939" max="6939" width="12.42578125" style="34" customWidth="1"/>
    <col min="6940" max="6940" width="11.7109375" style="34" customWidth="1"/>
    <col min="6941" max="6941" width="12.140625" style="34" customWidth="1"/>
    <col min="6942" max="7182" width="11.5703125" style="34"/>
    <col min="7183" max="7183" width="24.5703125" style="34" customWidth="1"/>
    <col min="7184" max="7184" width="42.85546875" style="34" customWidth="1"/>
    <col min="7185" max="7185" width="11.5703125" style="34"/>
    <col min="7186" max="7186" width="11.28515625" style="34" customWidth="1"/>
    <col min="7187" max="7187" width="12.42578125" style="34" customWidth="1"/>
    <col min="7188" max="7188" width="12.140625" style="34" customWidth="1"/>
    <col min="7189" max="7189" width="11.7109375" style="34" customWidth="1"/>
    <col min="7190" max="7190" width="11.85546875" style="34" customWidth="1"/>
    <col min="7191" max="7191" width="9.140625" style="34" customWidth="1"/>
    <col min="7192" max="7192" width="4.140625" style="34" customWidth="1"/>
    <col min="7193" max="7193" width="42.42578125" style="34" customWidth="1"/>
    <col min="7194" max="7194" width="14.5703125" style="34" customWidth="1"/>
    <col min="7195" max="7195" width="12.42578125" style="34" customWidth="1"/>
    <col min="7196" max="7196" width="11.7109375" style="34" customWidth="1"/>
    <col min="7197" max="7197" width="12.140625" style="34" customWidth="1"/>
    <col min="7198" max="7438" width="11.5703125" style="34"/>
    <col min="7439" max="7439" width="24.5703125" style="34" customWidth="1"/>
    <col min="7440" max="7440" width="42.85546875" style="34" customWidth="1"/>
    <col min="7441" max="7441" width="11.5703125" style="34"/>
    <col min="7442" max="7442" width="11.28515625" style="34" customWidth="1"/>
    <col min="7443" max="7443" width="12.42578125" style="34" customWidth="1"/>
    <col min="7444" max="7444" width="12.140625" style="34" customWidth="1"/>
    <col min="7445" max="7445" width="11.7109375" style="34" customWidth="1"/>
    <col min="7446" max="7446" width="11.85546875" style="34" customWidth="1"/>
    <col min="7447" max="7447" width="9.140625" style="34" customWidth="1"/>
    <col min="7448" max="7448" width="4.140625" style="34" customWidth="1"/>
    <col min="7449" max="7449" width="42.42578125" style="34" customWidth="1"/>
    <col min="7450" max="7450" width="14.5703125" style="34" customWidth="1"/>
    <col min="7451" max="7451" width="12.42578125" style="34" customWidth="1"/>
    <col min="7452" max="7452" width="11.7109375" style="34" customWidth="1"/>
    <col min="7453" max="7453" width="12.140625" style="34" customWidth="1"/>
    <col min="7454" max="7694" width="11.5703125" style="34"/>
    <col min="7695" max="7695" width="24.5703125" style="34" customWidth="1"/>
    <col min="7696" max="7696" width="42.85546875" style="34" customWidth="1"/>
    <col min="7697" max="7697" width="11.5703125" style="34"/>
    <col min="7698" max="7698" width="11.28515625" style="34" customWidth="1"/>
    <col min="7699" max="7699" width="12.42578125" style="34" customWidth="1"/>
    <col min="7700" max="7700" width="12.140625" style="34" customWidth="1"/>
    <col min="7701" max="7701" width="11.7109375" style="34" customWidth="1"/>
    <col min="7702" max="7702" width="11.85546875" style="34" customWidth="1"/>
    <col min="7703" max="7703" width="9.140625" style="34" customWidth="1"/>
    <col min="7704" max="7704" width="4.140625" style="34" customWidth="1"/>
    <col min="7705" max="7705" width="42.42578125" style="34" customWidth="1"/>
    <col min="7706" max="7706" width="14.5703125" style="34" customWidth="1"/>
    <col min="7707" max="7707" width="12.42578125" style="34" customWidth="1"/>
    <col min="7708" max="7708" width="11.7109375" style="34" customWidth="1"/>
    <col min="7709" max="7709" width="12.140625" style="34" customWidth="1"/>
    <col min="7710" max="7950" width="11.5703125" style="34"/>
    <col min="7951" max="7951" width="24.5703125" style="34" customWidth="1"/>
    <col min="7952" max="7952" width="42.85546875" style="34" customWidth="1"/>
    <col min="7953" max="7953" width="11.5703125" style="34"/>
    <col min="7954" max="7954" width="11.28515625" style="34" customWidth="1"/>
    <col min="7955" max="7955" width="12.42578125" style="34" customWidth="1"/>
    <col min="7956" max="7956" width="12.140625" style="34" customWidth="1"/>
    <col min="7957" max="7957" width="11.7109375" style="34" customWidth="1"/>
    <col min="7958" max="7958" width="11.85546875" style="34" customWidth="1"/>
    <col min="7959" max="7959" width="9.140625" style="34" customWidth="1"/>
    <col min="7960" max="7960" width="4.140625" style="34" customWidth="1"/>
    <col min="7961" max="7961" width="42.42578125" style="34" customWidth="1"/>
    <col min="7962" max="7962" width="14.5703125" style="34" customWidth="1"/>
    <col min="7963" max="7963" width="12.42578125" style="34" customWidth="1"/>
    <col min="7964" max="7964" width="11.7109375" style="34" customWidth="1"/>
    <col min="7965" max="7965" width="12.140625" style="34" customWidth="1"/>
    <col min="7966" max="8206" width="11.5703125" style="34"/>
    <col min="8207" max="8207" width="24.5703125" style="34" customWidth="1"/>
    <col min="8208" max="8208" width="42.85546875" style="34" customWidth="1"/>
    <col min="8209" max="8209" width="11.5703125" style="34"/>
    <col min="8210" max="8210" width="11.28515625" style="34" customWidth="1"/>
    <col min="8211" max="8211" width="12.42578125" style="34" customWidth="1"/>
    <col min="8212" max="8212" width="12.140625" style="34" customWidth="1"/>
    <col min="8213" max="8213" width="11.7109375" style="34" customWidth="1"/>
    <col min="8214" max="8214" width="11.85546875" style="34" customWidth="1"/>
    <col min="8215" max="8215" width="9.140625" style="34" customWidth="1"/>
    <col min="8216" max="8216" width="4.140625" style="34" customWidth="1"/>
    <col min="8217" max="8217" width="42.42578125" style="34" customWidth="1"/>
    <col min="8218" max="8218" width="14.5703125" style="34" customWidth="1"/>
    <col min="8219" max="8219" width="12.42578125" style="34" customWidth="1"/>
    <col min="8220" max="8220" width="11.7109375" style="34" customWidth="1"/>
    <col min="8221" max="8221" width="12.140625" style="34" customWidth="1"/>
    <col min="8222" max="8462" width="11.5703125" style="34"/>
    <col min="8463" max="8463" width="24.5703125" style="34" customWidth="1"/>
    <col min="8464" max="8464" width="42.85546875" style="34" customWidth="1"/>
    <col min="8465" max="8465" width="11.5703125" style="34"/>
    <col min="8466" max="8466" width="11.28515625" style="34" customWidth="1"/>
    <col min="8467" max="8467" width="12.42578125" style="34" customWidth="1"/>
    <col min="8468" max="8468" width="12.140625" style="34" customWidth="1"/>
    <col min="8469" max="8469" width="11.7109375" style="34" customWidth="1"/>
    <col min="8470" max="8470" width="11.85546875" style="34" customWidth="1"/>
    <col min="8471" max="8471" width="9.140625" style="34" customWidth="1"/>
    <col min="8472" max="8472" width="4.140625" style="34" customWidth="1"/>
    <col min="8473" max="8473" width="42.42578125" style="34" customWidth="1"/>
    <col min="8474" max="8474" width="14.5703125" style="34" customWidth="1"/>
    <col min="8475" max="8475" width="12.42578125" style="34" customWidth="1"/>
    <col min="8476" max="8476" width="11.7109375" style="34" customWidth="1"/>
    <col min="8477" max="8477" width="12.140625" style="34" customWidth="1"/>
    <col min="8478" max="8718" width="11.5703125" style="34"/>
    <col min="8719" max="8719" width="24.5703125" style="34" customWidth="1"/>
    <col min="8720" max="8720" width="42.85546875" style="34" customWidth="1"/>
    <col min="8721" max="8721" width="11.5703125" style="34"/>
    <col min="8722" max="8722" width="11.28515625" style="34" customWidth="1"/>
    <col min="8723" max="8723" width="12.42578125" style="34" customWidth="1"/>
    <col min="8724" max="8724" width="12.140625" style="34" customWidth="1"/>
    <col min="8725" max="8725" width="11.7109375" style="34" customWidth="1"/>
    <col min="8726" max="8726" width="11.85546875" style="34" customWidth="1"/>
    <col min="8727" max="8727" width="9.140625" style="34" customWidth="1"/>
    <col min="8728" max="8728" width="4.140625" style="34" customWidth="1"/>
    <col min="8729" max="8729" width="42.42578125" style="34" customWidth="1"/>
    <col min="8730" max="8730" width="14.5703125" style="34" customWidth="1"/>
    <col min="8731" max="8731" width="12.42578125" style="34" customWidth="1"/>
    <col min="8732" max="8732" width="11.7109375" style="34" customWidth="1"/>
    <col min="8733" max="8733" width="12.140625" style="34" customWidth="1"/>
    <col min="8734" max="8974" width="11.5703125" style="34"/>
    <col min="8975" max="8975" width="24.5703125" style="34" customWidth="1"/>
    <col min="8976" max="8976" width="42.85546875" style="34" customWidth="1"/>
    <col min="8977" max="8977" width="11.5703125" style="34"/>
    <col min="8978" max="8978" width="11.28515625" style="34" customWidth="1"/>
    <col min="8979" max="8979" width="12.42578125" style="34" customWidth="1"/>
    <col min="8980" max="8980" width="12.140625" style="34" customWidth="1"/>
    <col min="8981" max="8981" width="11.7109375" style="34" customWidth="1"/>
    <col min="8982" max="8982" width="11.85546875" style="34" customWidth="1"/>
    <col min="8983" max="8983" width="9.140625" style="34" customWidth="1"/>
    <col min="8984" max="8984" width="4.140625" style="34" customWidth="1"/>
    <col min="8985" max="8985" width="42.42578125" style="34" customWidth="1"/>
    <col min="8986" max="8986" width="14.5703125" style="34" customWidth="1"/>
    <col min="8987" max="8987" width="12.42578125" style="34" customWidth="1"/>
    <col min="8988" max="8988" width="11.7109375" style="34" customWidth="1"/>
    <col min="8989" max="8989" width="12.140625" style="34" customWidth="1"/>
    <col min="8990" max="9230" width="11.5703125" style="34"/>
    <col min="9231" max="9231" width="24.5703125" style="34" customWidth="1"/>
    <col min="9232" max="9232" width="42.85546875" style="34" customWidth="1"/>
    <col min="9233" max="9233" width="11.5703125" style="34"/>
    <col min="9234" max="9234" width="11.28515625" style="34" customWidth="1"/>
    <col min="9235" max="9235" width="12.42578125" style="34" customWidth="1"/>
    <col min="9236" max="9236" width="12.140625" style="34" customWidth="1"/>
    <col min="9237" max="9237" width="11.7109375" style="34" customWidth="1"/>
    <col min="9238" max="9238" width="11.85546875" style="34" customWidth="1"/>
    <col min="9239" max="9239" width="9.140625" style="34" customWidth="1"/>
    <col min="9240" max="9240" width="4.140625" style="34" customWidth="1"/>
    <col min="9241" max="9241" width="42.42578125" style="34" customWidth="1"/>
    <col min="9242" max="9242" width="14.5703125" style="34" customWidth="1"/>
    <col min="9243" max="9243" width="12.42578125" style="34" customWidth="1"/>
    <col min="9244" max="9244" width="11.7109375" style="34" customWidth="1"/>
    <col min="9245" max="9245" width="12.140625" style="34" customWidth="1"/>
    <col min="9246" max="9486" width="11.5703125" style="34"/>
    <col min="9487" max="9487" width="24.5703125" style="34" customWidth="1"/>
    <col min="9488" max="9488" width="42.85546875" style="34" customWidth="1"/>
    <col min="9489" max="9489" width="11.5703125" style="34"/>
    <col min="9490" max="9490" width="11.28515625" style="34" customWidth="1"/>
    <col min="9491" max="9491" width="12.42578125" style="34" customWidth="1"/>
    <col min="9492" max="9492" width="12.140625" style="34" customWidth="1"/>
    <col min="9493" max="9493" width="11.7109375" style="34" customWidth="1"/>
    <col min="9494" max="9494" width="11.85546875" style="34" customWidth="1"/>
    <col min="9495" max="9495" width="9.140625" style="34" customWidth="1"/>
    <col min="9496" max="9496" width="4.140625" style="34" customWidth="1"/>
    <col min="9497" max="9497" width="42.42578125" style="34" customWidth="1"/>
    <col min="9498" max="9498" width="14.5703125" style="34" customWidth="1"/>
    <col min="9499" max="9499" width="12.42578125" style="34" customWidth="1"/>
    <col min="9500" max="9500" width="11.7109375" style="34" customWidth="1"/>
    <col min="9501" max="9501" width="12.140625" style="34" customWidth="1"/>
    <col min="9502" max="9742" width="11.5703125" style="34"/>
    <col min="9743" max="9743" width="24.5703125" style="34" customWidth="1"/>
    <col min="9744" max="9744" width="42.85546875" style="34" customWidth="1"/>
    <col min="9745" max="9745" width="11.5703125" style="34"/>
    <col min="9746" max="9746" width="11.28515625" style="34" customWidth="1"/>
    <col min="9747" max="9747" width="12.42578125" style="34" customWidth="1"/>
    <col min="9748" max="9748" width="12.140625" style="34" customWidth="1"/>
    <col min="9749" max="9749" width="11.7109375" style="34" customWidth="1"/>
    <col min="9750" max="9750" width="11.85546875" style="34" customWidth="1"/>
    <col min="9751" max="9751" width="9.140625" style="34" customWidth="1"/>
    <col min="9752" max="9752" width="4.140625" style="34" customWidth="1"/>
    <col min="9753" max="9753" width="42.42578125" style="34" customWidth="1"/>
    <col min="9754" max="9754" width="14.5703125" style="34" customWidth="1"/>
    <col min="9755" max="9755" width="12.42578125" style="34" customWidth="1"/>
    <col min="9756" max="9756" width="11.7109375" style="34" customWidth="1"/>
    <col min="9757" max="9757" width="12.140625" style="34" customWidth="1"/>
    <col min="9758" max="9998" width="11.5703125" style="34"/>
    <col min="9999" max="9999" width="24.5703125" style="34" customWidth="1"/>
    <col min="10000" max="10000" width="42.85546875" style="34" customWidth="1"/>
    <col min="10001" max="10001" width="11.5703125" style="34"/>
    <col min="10002" max="10002" width="11.28515625" style="34" customWidth="1"/>
    <col min="10003" max="10003" width="12.42578125" style="34" customWidth="1"/>
    <col min="10004" max="10004" width="12.140625" style="34" customWidth="1"/>
    <col min="10005" max="10005" width="11.7109375" style="34" customWidth="1"/>
    <col min="10006" max="10006" width="11.85546875" style="34" customWidth="1"/>
    <col min="10007" max="10007" width="9.140625" style="34" customWidth="1"/>
    <col min="10008" max="10008" width="4.140625" style="34" customWidth="1"/>
    <col min="10009" max="10009" width="42.42578125" style="34" customWidth="1"/>
    <col min="10010" max="10010" width="14.5703125" style="34" customWidth="1"/>
    <col min="10011" max="10011" width="12.42578125" style="34" customWidth="1"/>
    <col min="10012" max="10012" width="11.7109375" style="34" customWidth="1"/>
    <col min="10013" max="10013" width="12.140625" style="34" customWidth="1"/>
    <col min="10014" max="10254" width="11.5703125" style="34"/>
    <col min="10255" max="10255" width="24.5703125" style="34" customWidth="1"/>
    <col min="10256" max="10256" width="42.85546875" style="34" customWidth="1"/>
    <col min="10257" max="10257" width="11.5703125" style="34"/>
    <col min="10258" max="10258" width="11.28515625" style="34" customWidth="1"/>
    <col min="10259" max="10259" width="12.42578125" style="34" customWidth="1"/>
    <col min="10260" max="10260" width="12.140625" style="34" customWidth="1"/>
    <col min="10261" max="10261" width="11.7109375" style="34" customWidth="1"/>
    <col min="10262" max="10262" width="11.85546875" style="34" customWidth="1"/>
    <col min="10263" max="10263" width="9.140625" style="34" customWidth="1"/>
    <col min="10264" max="10264" width="4.140625" style="34" customWidth="1"/>
    <col min="10265" max="10265" width="42.42578125" style="34" customWidth="1"/>
    <col min="10266" max="10266" width="14.5703125" style="34" customWidth="1"/>
    <col min="10267" max="10267" width="12.42578125" style="34" customWidth="1"/>
    <col min="10268" max="10268" width="11.7109375" style="34" customWidth="1"/>
    <col min="10269" max="10269" width="12.140625" style="34" customWidth="1"/>
    <col min="10270" max="10510" width="11.5703125" style="34"/>
    <col min="10511" max="10511" width="24.5703125" style="34" customWidth="1"/>
    <col min="10512" max="10512" width="42.85546875" style="34" customWidth="1"/>
    <col min="10513" max="10513" width="11.5703125" style="34"/>
    <col min="10514" max="10514" width="11.28515625" style="34" customWidth="1"/>
    <col min="10515" max="10515" width="12.42578125" style="34" customWidth="1"/>
    <col min="10516" max="10516" width="12.140625" style="34" customWidth="1"/>
    <col min="10517" max="10517" width="11.7109375" style="34" customWidth="1"/>
    <col min="10518" max="10518" width="11.85546875" style="34" customWidth="1"/>
    <col min="10519" max="10519" width="9.140625" style="34" customWidth="1"/>
    <col min="10520" max="10520" width="4.140625" style="34" customWidth="1"/>
    <col min="10521" max="10521" width="42.42578125" style="34" customWidth="1"/>
    <col min="10522" max="10522" width="14.5703125" style="34" customWidth="1"/>
    <col min="10523" max="10523" width="12.42578125" style="34" customWidth="1"/>
    <col min="10524" max="10524" width="11.7109375" style="34" customWidth="1"/>
    <col min="10525" max="10525" width="12.140625" style="34" customWidth="1"/>
    <col min="10526" max="10766" width="11.5703125" style="34"/>
    <col min="10767" max="10767" width="24.5703125" style="34" customWidth="1"/>
    <col min="10768" max="10768" width="42.85546875" style="34" customWidth="1"/>
    <col min="10769" max="10769" width="11.5703125" style="34"/>
    <col min="10770" max="10770" width="11.28515625" style="34" customWidth="1"/>
    <col min="10771" max="10771" width="12.42578125" style="34" customWidth="1"/>
    <col min="10772" max="10772" width="12.140625" style="34" customWidth="1"/>
    <col min="10773" max="10773" width="11.7109375" style="34" customWidth="1"/>
    <col min="10774" max="10774" width="11.85546875" style="34" customWidth="1"/>
    <col min="10775" max="10775" width="9.140625" style="34" customWidth="1"/>
    <col min="10776" max="10776" width="4.140625" style="34" customWidth="1"/>
    <col min="10777" max="10777" width="42.42578125" style="34" customWidth="1"/>
    <col min="10778" max="10778" width="14.5703125" style="34" customWidth="1"/>
    <col min="10779" max="10779" width="12.42578125" style="34" customWidth="1"/>
    <col min="10780" max="10780" width="11.7109375" style="34" customWidth="1"/>
    <col min="10781" max="10781" width="12.140625" style="34" customWidth="1"/>
    <col min="10782" max="11022" width="11.5703125" style="34"/>
    <col min="11023" max="11023" width="24.5703125" style="34" customWidth="1"/>
    <col min="11024" max="11024" width="42.85546875" style="34" customWidth="1"/>
    <col min="11025" max="11025" width="11.5703125" style="34"/>
    <col min="11026" max="11026" width="11.28515625" style="34" customWidth="1"/>
    <col min="11027" max="11027" width="12.42578125" style="34" customWidth="1"/>
    <col min="11028" max="11028" width="12.140625" style="34" customWidth="1"/>
    <col min="11029" max="11029" width="11.7109375" style="34" customWidth="1"/>
    <col min="11030" max="11030" width="11.85546875" style="34" customWidth="1"/>
    <col min="11031" max="11031" width="9.140625" style="34" customWidth="1"/>
    <col min="11032" max="11032" width="4.140625" style="34" customWidth="1"/>
    <col min="11033" max="11033" width="42.42578125" style="34" customWidth="1"/>
    <col min="11034" max="11034" width="14.5703125" style="34" customWidth="1"/>
    <col min="11035" max="11035" width="12.42578125" style="34" customWidth="1"/>
    <col min="11036" max="11036" width="11.7109375" style="34" customWidth="1"/>
    <col min="11037" max="11037" width="12.140625" style="34" customWidth="1"/>
    <col min="11038" max="11278" width="11.5703125" style="34"/>
    <col min="11279" max="11279" width="24.5703125" style="34" customWidth="1"/>
    <col min="11280" max="11280" width="42.85546875" style="34" customWidth="1"/>
    <col min="11281" max="11281" width="11.5703125" style="34"/>
    <col min="11282" max="11282" width="11.28515625" style="34" customWidth="1"/>
    <col min="11283" max="11283" width="12.42578125" style="34" customWidth="1"/>
    <col min="11284" max="11284" width="12.140625" style="34" customWidth="1"/>
    <col min="11285" max="11285" width="11.7109375" style="34" customWidth="1"/>
    <col min="11286" max="11286" width="11.85546875" style="34" customWidth="1"/>
    <col min="11287" max="11287" width="9.140625" style="34" customWidth="1"/>
    <col min="11288" max="11288" width="4.140625" style="34" customWidth="1"/>
    <col min="11289" max="11289" width="42.42578125" style="34" customWidth="1"/>
    <col min="11290" max="11290" width="14.5703125" style="34" customWidth="1"/>
    <col min="11291" max="11291" width="12.42578125" style="34" customWidth="1"/>
    <col min="11292" max="11292" width="11.7109375" style="34" customWidth="1"/>
    <col min="11293" max="11293" width="12.140625" style="34" customWidth="1"/>
    <col min="11294" max="11534" width="11.5703125" style="34"/>
    <col min="11535" max="11535" width="24.5703125" style="34" customWidth="1"/>
    <col min="11536" max="11536" width="42.85546875" style="34" customWidth="1"/>
    <col min="11537" max="11537" width="11.5703125" style="34"/>
    <col min="11538" max="11538" width="11.28515625" style="34" customWidth="1"/>
    <col min="11539" max="11539" width="12.42578125" style="34" customWidth="1"/>
    <col min="11540" max="11540" width="12.140625" style="34" customWidth="1"/>
    <col min="11541" max="11541" width="11.7109375" style="34" customWidth="1"/>
    <col min="11542" max="11542" width="11.85546875" style="34" customWidth="1"/>
    <col min="11543" max="11543" width="9.140625" style="34" customWidth="1"/>
    <col min="11544" max="11544" width="4.140625" style="34" customWidth="1"/>
    <col min="11545" max="11545" width="42.42578125" style="34" customWidth="1"/>
    <col min="11546" max="11546" width="14.5703125" style="34" customWidth="1"/>
    <col min="11547" max="11547" width="12.42578125" style="34" customWidth="1"/>
    <col min="11548" max="11548" width="11.7109375" style="34" customWidth="1"/>
    <col min="11549" max="11549" width="12.140625" style="34" customWidth="1"/>
    <col min="11550" max="11790" width="11.5703125" style="34"/>
    <col min="11791" max="11791" width="24.5703125" style="34" customWidth="1"/>
    <col min="11792" max="11792" width="42.85546875" style="34" customWidth="1"/>
    <col min="11793" max="11793" width="11.5703125" style="34"/>
    <col min="11794" max="11794" width="11.28515625" style="34" customWidth="1"/>
    <col min="11795" max="11795" width="12.42578125" style="34" customWidth="1"/>
    <col min="11796" max="11796" width="12.140625" style="34" customWidth="1"/>
    <col min="11797" max="11797" width="11.7109375" style="34" customWidth="1"/>
    <col min="11798" max="11798" width="11.85546875" style="34" customWidth="1"/>
    <col min="11799" max="11799" width="9.140625" style="34" customWidth="1"/>
    <col min="11800" max="11800" width="4.140625" style="34" customWidth="1"/>
    <col min="11801" max="11801" width="42.42578125" style="34" customWidth="1"/>
    <col min="11802" max="11802" width="14.5703125" style="34" customWidth="1"/>
    <col min="11803" max="11803" width="12.42578125" style="34" customWidth="1"/>
    <col min="11804" max="11804" width="11.7109375" style="34" customWidth="1"/>
    <col min="11805" max="11805" width="12.140625" style="34" customWidth="1"/>
    <col min="11806" max="12046" width="11.5703125" style="34"/>
    <col min="12047" max="12047" width="24.5703125" style="34" customWidth="1"/>
    <col min="12048" max="12048" width="42.85546875" style="34" customWidth="1"/>
    <col min="12049" max="12049" width="11.5703125" style="34"/>
    <col min="12050" max="12050" width="11.28515625" style="34" customWidth="1"/>
    <col min="12051" max="12051" width="12.42578125" style="34" customWidth="1"/>
    <col min="12052" max="12052" width="12.140625" style="34" customWidth="1"/>
    <col min="12053" max="12053" width="11.7109375" style="34" customWidth="1"/>
    <col min="12054" max="12054" width="11.85546875" style="34" customWidth="1"/>
    <col min="12055" max="12055" width="9.140625" style="34" customWidth="1"/>
    <col min="12056" max="12056" width="4.140625" style="34" customWidth="1"/>
    <col min="12057" max="12057" width="42.42578125" style="34" customWidth="1"/>
    <col min="12058" max="12058" width="14.5703125" style="34" customWidth="1"/>
    <col min="12059" max="12059" width="12.42578125" style="34" customWidth="1"/>
    <col min="12060" max="12060" width="11.7109375" style="34" customWidth="1"/>
    <col min="12061" max="12061" width="12.140625" style="34" customWidth="1"/>
    <col min="12062" max="12302" width="11.5703125" style="34"/>
    <col min="12303" max="12303" width="24.5703125" style="34" customWidth="1"/>
    <col min="12304" max="12304" width="42.85546875" style="34" customWidth="1"/>
    <col min="12305" max="12305" width="11.5703125" style="34"/>
    <col min="12306" max="12306" width="11.28515625" style="34" customWidth="1"/>
    <col min="12307" max="12307" width="12.42578125" style="34" customWidth="1"/>
    <col min="12308" max="12308" width="12.140625" style="34" customWidth="1"/>
    <col min="12309" max="12309" width="11.7109375" style="34" customWidth="1"/>
    <col min="12310" max="12310" width="11.85546875" style="34" customWidth="1"/>
    <col min="12311" max="12311" width="9.140625" style="34" customWidth="1"/>
    <col min="12312" max="12312" width="4.140625" style="34" customWidth="1"/>
    <col min="12313" max="12313" width="42.42578125" style="34" customWidth="1"/>
    <col min="12314" max="12314" width="14.5703125" style="34" customWidth="1"/>
    <col min="12315" max="12315" width="12.42578125" style="34" customWidth="1"/>
    <col min="12316" max="12316" width="11.7109375" style="34" customWidth="1"/>
    <col min="12317" max="12317" width="12.140625" style="34" customWidth="1"/>
    <col min="12318" max="12558" width="11.5703125" style="34"/>
    <col min="12559" max="12559" width="24.5703125" style="34" customWidth="1"/>
    <col min="12560" max="12560" width="42.85546875" style="34" customWidth="1"/>
    <col min="12561" max="12561" width="11.5703125" style="34"/>
    <col min="12562" max="12562" width="11.28515625" style="34" customWidth="1"/>
    <col min="12563" max="12563" width="12.42578125" style="34" customWidth="1"/>
    <col min="12564" max="12564" width="12.140625" style="34" customWidth="1"/>
    <col min="12565" max="12565" width="11.7109375" style="34" customWidth="1"/>
    <col min="12566" max="12566" width="11.85546875" style="34" customWidth="1"/>
    <col min="12567" max="12567" width="9.140625" style="34" customWidth="1"/>
    <col min="12568" max="12568" width="4.140625" style="34" customWidth="1"/>
    <col min="12569" max="12569" width="42.42578125" style="34" customWidth="1"/>
    <col min="12570" max="12570" width="14.5703125" style="34" customWidth="1"/>
    <col min="12571" max="12571" width="12.42578125" style="34" customWidth="1"/>
    <col min="12572" max="12572" width="11.7109375" style="34" customWidth="1"/>
    <col min="12573" max="12573" width="12.140625" style="34" customWidth="1"/>
    <col min="12574" max="12814" width="11.5703125" style="34"/>
    <col min="12815" max="12815" width="24.5703125" style="34" customWidth="1"/>
    <col min="12816" max="12816" width="42.85546875" style="34" customWidth="1"/>
    <col min="12817" max="12817" width="11.5703125" style="34"/>
    <col min="12818" max="12818" width="11.28515625" style="34" customWidth="1"/>
    <col min="12819" max="12819" width="12.42578125" style="34" customWidth="1"/>
    <col min="12820" max="12820" width="12.140625" style="34" customWidth="1"/>
    <col min="12821" max="12821" width="11.7109375" style="34" customWidth="1"/>
    <col min="12822" max="12822" width="11.85546875" style="34" customWidth="1"/>
    <col min="12823" max="12823" width="9.140625" style="34" customWidth="1"/>
    <col min="12824" max="12824" width="4.140625" style="34" customWidth="1"/>
    <col min="12825" max="12825" width="42.42578125" style="34" customWidth="1"/>
    <col min="12826" max="12826" width="14.5703125" style="34" customWidth="1"/>
    <col min="12827" max="12827" width="12.42578125" style="34" customWidth="1"/>
    <col min="12828" max="12828" width="11.7109375" style="34" customWidth="1"/>
    <col min="12829" max="12829" width="12.140625" style="34" customWidth="1"/>
    <col min="12830" max="13070" width="11.5703125" style="34"/>
    <col min="13071" max="13071" width="24.5703125" style="34" customWidth="1"/>
    <col min="13072" max="13072" width="42.85546875" style="34" customWidth="1"/>
    <col min="13073" max="13073" width="11.5703125" style="34"/>
    <col min="13074" max="13074" width="11.28515625" style="34" customWidth="1"/>
    <col min="13075" max="13075" width="12.42578125" style="34" customWidth="1"/>
    <col min="13076" max="13076" width="12.140625" style="34" customWidth="1"/>
    <col min="13077" max="13077" width="11.7109375" style="34" customWidth="1"/>
    <col min="13078" max="13078" width="11.85546875" style="34" customWidth="1"/>
    <col min="13079" max="13079" width="9.140625" style="34" customWidth="1"/>
    <col min="13080" max="13080" width="4.140625" style="34" customWidth="1"/>
    <col min="13081" max="13081" width="42.42578125" style="34" customWidth="1"/>
    <col min="13082" max="13082" width="14.5703125" style="34" customWidth="1"/>
    <col min="13083" max="13083" width="12.42578125" style="34" customWidth="1"/>
    <col min="13084" max="13084" width="11.7109375" style="34" customWidth="1"/>
    <col min="13085" max="13085" width="12.140625" style="34" customWidth="1"/>
    <col min="13086" max="13326" width="11.5703125" style="34"/>
    <col min="13327" max="13327" width="24.5703125" style="34" customWidth="1"/>
    <col min="13328" max="13328" width="42.85546875" style="34" customWidth="1"/>
    <col min="13329" max="13329" width="11.5703125" style="34"/>
    <col min="13330" max="13330" width="11.28515625" style="34" customWidth="1"/>
    <col min="13331" max="13331" width="12.42578125" style="34" customWidth="1"/>
    <col min="13332" max="13332" width="12.140625" style="34" customWidth="1"/>
    <col min="13333" max="13333" width="11.7109375" style="34" customWidth="1"/>
    <col min="13334" max="13334" width="11.85546875" style="34" customWidth="1"/>
    <col min="13335" max="13335" width="9.140625" style="34" customWidth="1"/>
    <col min="13336" max="13336" width="4.140625" style="34" customWidth="1"/>
    <col min="13337" max="13337" width="42.42578125" style="34" customWidth="1"/>
    <col min="13338" max="13338" width="14.5703125" style="34" customWidth="1"/>
    <col min="13339" max="13339" width="12.42578125" style="34" customWidth="1"/>
    <col min="13340" max="13340" width="11.7109375" style="34" customWidth="1"/>
    <col min="13341" max="13341" width="12.140625" style="34" customWidth="1"/>
    <col min="13342" max="13582" width="11.5703125" style="34"/>
    <col min="13583" max="13583" width="24.5703125" style="34" customWidth="1"/>
    <col min="13584" max="13584" width="42.85546875" style="34" customWidth="1"/>
    <col min="13585" max="13585" width="11.5703125" style="34"/>
    <col min="13586" max="13586" width="11.28515625" style="34" customWidth="1"/>
    <col min="13587" max="13587" width="12.42578125" style="34" customWidth="1"/>
    <col min="13588" max="13588" width="12.140625" style="34" customWidth="1"/>
    <col min="13589" max="13589" width="11.7109375" style="34" customWidth="1"/>
    <col min="13590" max="13590" width="11.85546875" style="34" customWidth="1"/>
    <col min="13591" max="13591" width="9.140625" style="34" customWidth="1"/>
    <col min="13592" max="13592" width="4.140625" style="34" customWidth="1"/>
    <col min="13593" max="13593" width="42.42578125" style="34" customWidth="1"/>
    <col min="13594" max="13594" width="14.5703125" style="34" customWidth="1"/>
    <col min="13595" max="13595" width="12.42578125" style="34" customWidth="1"/>
    <col min="13596" max="13596" width="11.7109375" style="34" customWidth="1"/>
    <col min="13597" max="13597" width="12.140625" style="34" customWidth="1"/>
    <col min="13598" max="13838" width="11.5703125" style="34"/>
    <col min="13839" max="13839" width="24.5703125" style="34" customWidth="1"/>
    <col min="13840" max="13840" width="42.85546875" style="34" customWidth="1"/>
    <col min="13841" max="13841" width="11.5703125" style="34"/>
    <col min="13842" max="13842" width="11.28515625" style="34" customWidth="1"/>
    <col min="13843" max="13843" width="12.42578125" style="34" customWidth="1"/>
    <col min="13844" max="13844" width="12.140625" style="34" customWidth="1"/>
    <col min="13845" max="13845" width="11.7109375" style="34" customWidth="1"/>
    <col min="13846" max="13846" width="11.85546875" style="34" customWidth="1"/>
    <col min="13847" max="13847" width="9.140625" style="34" customWidth="1"/>
    <col min="13848" max="13848" width="4.140625" style="34" customWidth="1"/>
    <col min="13849" max="13849" width="42.42578125" style="34" customWidth="1"/>
    <col min="13850" max="13850" width="14.5703125" style="34" customWidth="1"/>
    <col min="13851" max="13851" width="12.42578125" style="34" customWidth="1"/>
    <col min="13852" max="13852" width="11.7109375" style="34" customWidth="1"/>
    <col min="13853" max="13853" width="12.140625" style="34" customWidth="1"/>
    <col min="13854" max="14094" width="11.5703125" style="34"/>
    <col min="14095" max="14095" width="24.5703125" style="34" customWidth="1"/>
    <col min="14096" max="14096" width="42.85546875" style="34" customWidth="1"/>
    <col min="14097" max="14097" width="11.5703125" style="34"/>
    <col min="14098" max="14098" width="11.28515625" style="34" customWidth="1"/>
    <col min="14099" max="14099" width="12.42578125" style="34" customWidth="1"/>
    <col min="14100" max="14100" width="12.140625" style="34" customWidth="1"/>
    <col min="14101" max="14101" width="11.7109375" style="34" customWidth="1"/>
    <col min="14102" max="14102" width="11.85546875" style="34" customWidth="1"/>
    <col min="14103" max="14103" width="9.140625" style="34" customWidth="1"/>
    <col min="14104" max="14104" width="4.140625" style="34" customWidth="1"/>
    <col min="14105" max="14105" width="42.42578125" style="34" customWidth="1"/>
    <col min="14106" max="14106" width="14.5703125" style="34" customWidth="1"/>
    <col min="14107" max="14107" width="12.42578125" style="34" customWidth="1"/>
    <col min="14108" max="14108" width="11.7109375" style="34" customWidth="1"/>
    <col min="14109" max="14109" width="12.140625" style="34" customWidth="1"/>
    <col min="14110" max="14350" width="11.5703125" style="34"/>
    <col min="14351" max="14351" width="24.5703125" style="34" customWidth="1"/>
    <col min="14352" max="14352" width="42.85546875" style="34" customWidth="1"/>
    <col min="14353" max="14353" width="11.5703125" style="34"/>
    <col min="14354" max="14354" width="11.28515625" style="34" customWidth="1"/>
    <col min="14355" max="14355" width="12.42578125" style="34" customWidth="1"/>
    <col min="14356" max="14356" width="12.140625" style="34" customWidth="1"/>
    <col min="14357" max="14357" width="11.7109375" style="34" customWidth="1"/>
    <col min="14358" max="14358" width="11.85546875" style="34" customWidth="1"/>
    <col min="14359" max="14359" width="9.140625" style="34" customWidth="1"/>
    <col min="14360" max="14360" width="4.140625" style="34" customWidth="1"/>
    <col min="14361" max="14361" width="42.42578125" style="34" customWidth="1"/>
    <col min="14362" max="14362" width="14.5703125" style="34" customWidth="1"/>
    <col min="14363" max="14363" width="12.42578125" style="34" customWidth="1"/>
    <col min="14364" max="14364" width="11.7109375" style="34" customWidth="1"/>
    <col min="14365" max="14365" width="12.140625" style="34" customWidth="1"/>
    <col min="14366" max="14606" width="11.5703125" style="34"/>
    <col min="14607" max="14607" width="24.5703125" style="34" customWidth="1"/>
    <col min="14608" max="14608" width="42.85546875" style="34" customWidth="1"/>
    <col min="14609" max="14609" width="11.5703125" style="34"/>
    <col min="14610" max="14610" width="11.28515625" style="34" customWidth="1"/>
    <col min="14611" max="14611" width="12.42578125" style="34" customWidth="1"/>
    <col min="14612" max="14612" width="12.140625" style="34" customWidth="1"/>
    <col min="14613" max="14613" width="11.7109375" style="34" customWidth="1"/>
    <col min="14614" max="14614" width="11.85546875" style="34" customWidth="1"/>
    <col min="14615" max="14615" width="9.140625" style="34" customWidth="1"/>
    <col min="14616" max="14616" width="4.140625" style="34" customWidth="1"/>
    <col min="14617" max="14617" width="42.42578125" style="34" customWidth="1"/>
    <col min="14618" max="14618" width="14.5703125" style="34" customWidth="1"/>
    <col min="14619" max="14619" width="12.42578125" style="34" customWidth="1"/>
    <col min="14620" max="14620" width="11.7109375" style="34" customWidth="1"/>
    <col min="14621" max="14621" width="12.140625" style="34" customWidth="1"/>
    <col min="14622" max="14862" width="11.5703125" style="34"/>
    <col min="14863" max="14863" width="24.5703125" style="34" customWidth="1"/>
    <col min="14864" max="14864" width="42.85546875" style="34" customWidth="1"/>
    <col min="14865" max="14865" width="11.5703125" style="34"/>
    <col min="14866" max="14866" width="11.28515625" style="34" customWidth="1"/>
    <col min="14867" max="14867" width="12.42578125" style="34" customWidth="1"/>
    <col min="14868" max="14868" width="12.140625" style="34" customWidth="1"/>
    <col min="14869" max="14869" width="11.7109375" style="34" customWidth="1"/>
    <col min="14870" max="14870" width="11.85546875" style="34" customWidth="1"/>
    <col min="14871" max="14871" width="9.140625" style="34" customWidth="1"/>
    <col min="14872" max="14872" width="4.140625" style="34" customWidth="1"/>
    <col min="14873" max="14873" width="42.42578125" style="34" customWidth="1"/>
    <col min="14874" max="14874" width="14.5703125" style="34" customWidth="1"/>
    <col min="14875" max="14875" width="12.42578125" style="34" customWidth="1"/>
    <col min="14876" max="14876" width="11.7109375" style="34" customWidth="1"/>
    <col min="14877" max="14877" width="12.140625" style="34" customWidth="1"/>
    <col min="14878" max="15118" width="11.5703125" style="34"/>
    <col min="15119" max="15119" width="24.5703125" style="34" customWidth="1"/>
    <col min="15120" max="15120" width="42.85546875" style="34" customWidth="1"/>
    <col min="15121" max="15121" width="11.5703125" style="34"/>
    <col min="15122" max="15122" width="11.28515625" style="34" customWidth="1"/>
    <col min="15123" max="15123" width="12.42578125" style="34" customWidth="1"/>
    <col min="15124" max="15124" width="12.140625" style="34" customWidth="1"/>
    <col min="15125" max="15125" width="11.7109375" style="34" customWidth="1"/>
    <col min="15126" max="15126" width="11.85546875" style="34" customWidth="1"/>
    <col min="15127" max="15127" width="9.140625" style="34" customWidth="1"/>
    <col min="15128" max="15128" width="4.140625" style="34" customWidth="1"/>
    <col min="15129" max="15129" width="42.42578125" style="34" customWidth="1"/>
    <col min="15130" max="15130" width="14.5703125" style="34" customWidth="1"/>
    <col min="15131" max="15131" width="12.42578125" style="34" customWidth="1"/>
    <col min="15132" max="15132" width="11.7109375" style="34" customWidth="1"/>
    <col min="15133" max="15133" width="12.140625" style="34" customWidth="1"/>
    <col min="15134" max="15374" width="11.5703125" style="34"/>
    <col min="15375" max="15375" width="24.5703125" style="34" customWidth="1"/>
    <col min="15376" max="15376" width="42.85546875" style="34" customWidth="1"/>
    <col min="15377" max="15377" width="11.5703125" style="34"/>
    <col min="15378" max="15378" width="11.28515625" style="34" customWidth="1"/>
    <col min="15379" max="15379" width="12.42578125" style="34" customWidth="1"/>
    <col min="15380" max="15380" width="12.140625" style="34" customWidth="1"/>
    <col min="15381" max="15381" width="11.7109375" style="34" customWidth="1"/>
    <col min="15382" max="15382" width="11.85546875" style="34" customWidth="1"/>
    <col min="15383" max="15383" width="9.140625" style="34" customWidth="1"/>
    <col min="15384" max="15384" width="4.140625" style="34" customWidth="1"/>
    <col min="15385" max="15385" width="42.42578125" style="34" customWidth="1"/>
    <col min="15386" max="15386" width="14.5703125" style="34" customWidth="1"/>
    <col min="15387" max="15387" width="12.42578125" style="34" customWidth="1"/>
    <col min="15388" max="15388" width="11.7109375" style="34" customWidth="1"/>
    <col min="15389" max="15389" width="12.140625" style="34" customWidth="1"/>
    <col min="15390" max="15630" width="11.5703125" style="34"/>
    <col min="15631" max="15631" width="24.5703125" style="34" customWidth="1"/>
    <col min="15632" max="15632" width="42.85546875" style="34" customWidth="1"/>
    <col min="15633" max="15633" width="11.5703125" style="34"/>
    <col min="15634" max="15634" width="11.28515625" style="34" customWidth="1"/>
    <col min="15635" max="15635" width="12.42578125" style="34" customWidth="1"/>
    <col min="15636" max="15636" width="12.140625" style="34" customWidth="1"/>
    <col min="15637" max="15637" width="11.7109375" style="34" customWidth="1"/>
    <col min="15638" max="15638" width="11.85546875" style="34" customWidth="1"/>
    <col min="15639" max="15639" width="9.140625" style="34" customWidth="1"/>
    <col min="15640" max="15640" width="4.140625" style="34" customWidth="1"/>
    <col min="15641" max="15641" width="42.42578125" style="34" customWidth="1"/>
    <col min="15642" max="15642" width="14.5703125" style="34" customWidth="1"/>
    <col min="15643" max="15643" width="12.42578125" style="34" customWidth="1"/>
    <col min="15644" max="15644" width="11.7109375" style="34" customWidth="1"/>
    <col min="15645" max="15645" width="12.140625" style="34" customWidth="1"/>
    <col min="15646" max="15886" width="11.5703125" style="34"/>
    <col min="15887" max="15887" width="24.5703125" style="34" customWidth="1"/>
    <col min="15888" max="15888" width="42.85546875" style="34" customWidth="1"/>
    <col min="15889" max="15889" width="11.5703125" style="34"/>
    <col min="15890" max="15890" width="11.28515625" style="34" customWidth="1"/>
    <col min="15891" max="15891" width="12.42578125" style="34" customWidth="1"/>
    <col min="15892" max="15892" width="12.140625" style="34" customWidth="1"/>
    <col min="15893" max="15893" width="11.7109375" style="34" customWidth="1"/>
    <col min="15894" max="15894" width="11.85546875" style="34" customWidth="1"/>
    <col min="15895" max="15895" width="9.140625" style="34" customWidth="1"/>
    <col min="15896" max="15896" width="4.140625" style="34" customWidth="1"/>
    <col min="15897" max="15897" width="42.42578125" style="34" customWidth="1"/>
    <col min="15898" max="15898" width="14.5703125" style="34" customWidth="1"/>
    <col min="15899" max="15899" width="12.42578125" style="34" customWidth="1"/>
    <col min="15900" max="15900" width="11.7109375" style="34" customWidth="1"/>
    <col min="15901" max="15901" width="12.140625" style="34" customWidth="1"/>
    <col min="15902" max="16142" width="11.5703125" style="34"/>
    <col min="16143" max="16143" width="24.5703125" style="34" customWidth="1"/>
    <col min="16144" max="16144" width="42.85546875" style="34" customWidth="1"/>
    <col min="16145" max="16145" width="11.5703125" style="34"/>
    <col min="16146" max="16146" width="11.28515625" style="34" customWidth="1"/>
    <col min="16147" max="16147" width="12.42578125" style="34" customWidth="1"/>
    <col min="16148" max="16148" width="12.140625" style="34" customWidth="1"/>
    <col min="16149" max="16149" width="11.7109375" style="34" customWidth="1"/>
    <col min="16150" max="16150" width="11.85546875" style="34" customWidth="1"/>
    <col min="16151" max="16151" width="9.140625" style="34" customWidth="1"/>
    <col min="16152" max="16152" width="4.140625" style="34" customWidth="1"/>
    <col min="16153" max="16153" width="42.42578125" style="34" customWidth="1"/>
    <col min="16154" max="16154" width="14.5703125" style="34" customWidth="1"/>
    <col min="16155" max="16155" width="12.42578125" style="34" customWidth="1"/>
    <col min="16156" max="16156" width="11.7109375" style="34" customWidth="1"/>
    <col min="16157" max="16157" width="12.140625" style="34" customWidth="1"/>
    <col min="16158" max="16384" width="11.5703125" style="34"/>
  </cols>
  <sheetData>
    <row r="2" spans="1:32" ht="18.75" x14ac:dyDescent="0.3">
      <c r="A2" s="39"/>
      <c r="B2" s="40" t="s">
        <v>0</v>
      </c>
      <c r="C2" s="39"/>
      <c r="D2" s="39"/>
      <c r="E2" s="39"/>
      <c r="F2" s="39"/>
      <c r="G2" s="41"/>
      <c r="H2" s="41"/>
      <c r="I2" s="42"/>
      <c r="K2" s="40"/>
      <c r="L2" s="40" t="s">
        <v>1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3"/>
      <c r="Z2" s="43"/>
      <c r="AA2" s="43"/>
      <c r="AB2" s="44"/>
    </row>
    <row r="3" spans="1:32" ht="18.75" x14ac:dyDescent="0.3">
      <c r="A3" s="40" t="s">
        <v>2</v>
      </c>
      <c r="B3" s="40"/>
      <c r="C3" s="40"/>
      <c r="D3" s="40"/>
      <c r="E3" s="40"/>
      <c r="F3" s="40"/>
      <c r="G3" s="41"/>
      <c r="H3" s="41"/>
      <c r="I3" s="42"/>
      <c r="K3" s="40" t="s">
        <v>3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3"/>
      <c r="Z3" s="43"/>
      <c r="AA3" s="43"/>
      <c r="AB3" s="44"/>
    </row>
    <row r="4" spans="1:32" ht="18.75" x14ac:dyDescent="0.3">
      <c r="A4" s="40" t="s">
        <v>4</v>
      </c>
      <c r="B4" s="40"/>
      <c r="C4" s="40"/>
      <c r="D4" s="40"/>
      <c r="E4" s="40"/>
      <c r="F4" s="40"/>
      <c r="G4" s="41"/>
      <c r="H4" s="41"/>
      <c r="I4" s="42"/>
      <c r="K4" s="40" t="s">
        <v>5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3"/>
      <c r="Z4" s="43"/>
      <c r="AA4" s="43"/>
      <c r="AB4" s="44"/>
    </row>
    <row r="5" spans="1:32" ht="18.75" x14ac:dyDescent="0.3">
      <c r="A5" s="40" t="s">
        <v>176</v>
      </c>
      <c r="B5" s="40"/>
      <c r="C5" s="40"/>
      <c r="D5" s="40"/>
      <c r="E5" s="40"/>
      <c r="F5" s="40"/>
      <c r="G5" s="41"/>
      <c r="H5" s="41"/>
      <c r="I5" s="42"/>
      <c r="J5" s="40" t="s">
        <v>140</v>
      </c>
      <c r="K5" s="40" t="s">
        <v>177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3"/>
      <c r="Z5" s="43"/>
      <c r="AA5" s="43"/>
      <c r="AB5" s="44"/>
      <c r="AE5" s="34" t="s">
        <v>6</v>
      </c>
    </row>
    <row r="6" spans="1:32" ht="18.75" x14ac:dyDescent="0.3">
      <c r="A6" s="40" t="s">
        <v>7</v>
      </c>
      <c r="B6" s="40"/>
      <c r="C6" s="40"/>
      <c r="D6" s="40"/>
      <c r="E6" s="40"/>
      <c r="F6" s="40"/>
      <c r="G6" s="41"/>
      <c r="H6" s="41"/>
      <c r="I6" s="42"/>
      <c r="K6" s="40" t="s">
        <v>8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3"/>
      <c r="Z6" s="43"/>
      <c r="AA6" s="43"/>
      <c r="AB6" s="44"/>
    </row>
    <row r="7" spans="1:32" ht="15.75" x14ac:dyDescent="0.25">
      <c r="A7" s="43"/>
      <c r="B7" s="43" t="s">
        <v>6</v>
      </c>
      <c r="C7" s="43"/>
      <c r="D7" s="43"/>
      <c r="E7" s="43"/>
      <c r="F7" s="43"/>
      <c r="G7" s="41"/>
      <c r="H7" s="41"/>
      <c r="I7" s="45"/>
      <c r="K7" s="43"/>
      <c r="L7" s="43" t="s">
        <v>6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4"/>
    </row>
    <row r="8" spans="1:32" ht="16.5" thickBot="1" x14ac:dyDescent="0.3">
      <c r="A8" s="43" t="s">
        <v>6</v>
      </c>
      <c r="B8" s="43"/>
      <c r="C8" s="43"/>
      <c r="D8" s="43"/>
      <c r="E8" s="43"/>
      <c r="F8" s="43"/>
      <c r="G8" s="41"/>
      <c r="H8" s="41"/>
      <c r="I8" s="42"/>
      <c r="J8" s="41" t="s">
        <v>9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4"/>
      <c r="Z8" s="44"/>
      <c r="AA8" s="44"/>
    </row>
    <row r="9" spans="1:32" ht="15.75" thickBot="1" x14ac:dyDescent="0.3">
      <c r="A9" s="46" t="s">
        <v>10</v>
      </c>
      <c r="B9" s="47"/>
      <c r="C9" s="48"/>
      <c r="D9" s="48"/>
      <c r="E9" s="48"/>
      <c r="F9" s="48"/>
      <c r="G9" s="48"/>
      <c r="H9" s="49"/>
      <c r="I9" s="42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32" ht="16.5" thickBot="1" x14ac:dyDescent="0.3">
      <c r="A10" s="50" t="s">
        <v>11</v>
      </c>
      <c r="B10" s="51">
        <f>B12+B13</f>
        <v>4181.55</v>
      </c>
      <c r="C10" s="52"/>
      <c r="D10" s="52"/>
      <c r="E10" s="52"/>
      <c r="F10" s="52"/>
      <c r="G10" s="52"/>
      <c r="H10" s="53"/>
      <c r="I10" s="42"/>
      <c r="J10" s="54"/>
      <c r="K10" s="55"/>
      <c r="L10" s="56" t="s">
        <v>12</v>
      </c>
      <c r="M10" s="56" t="s">
        <v>143</v>
      </c>
      <c r="N10" s="56" t="s">
        <v>120</v>
      </c>
      <c r="O10" s="57" t="s">
        <v>135</v>
      </c>
      <c r="P10" s="57" t="s">
        <v>137</v>
      </c>
      <c r="Q10" s="57" t="s">
        <v>129</v>
      </c>
      <c r="R10" s="57" t="s">
        <v>130</v>
      </c>
      <c r="S10" s="57" t="s">
        <v>131</v>
      </c>
      <c r="T10" s="56" t="s">
        <v>132</v>
      </c>
      <c r="U10" s="56" t="s">
        <v>153</v>
      </c>
      <c r="V10" s="57" t="s">
        <v>129</v>
      </c>
      <c r="W10" s="57" t="s">
        <v>129</v>
      </c>
      <c r="X10" s="56" t="s">
        <v>13</v>
      </c>
      <c r="Y10" s="58" t="s">
        <v>14</v>
      </c>
      <c r="Z10" s="58"/>
      <c r="AA10" s="58"/>
      <c r="AB10" s="59" t="s">
        <v>6</v>
      </c>
    </row>
    <row r="11" spans="1:32" ht="15.75" x14ac:dyDescent="0.25">
      <c r="A11" s="60" t="s">
        <v>15</v>
      </c>
      <c r="B11" s="61" t="s">
        <v>16</v>
      </c>
      <c r="C11" s="62"/>
      <c r="D11" s="62"/>
      <c r="E11" s="62"/>
      <c r="F11" s="62"/>
      <c r="G11" s="62"/>
      <c r="H11" s="63"/>
      <c r="I11" s="42"/>
      <c r="J11" s="64"/>
      <c r="K11" s="65"/>
      <c r="L11" s="66" t="s">
        <v>17</v>
      </c>
      <c r="M11" s="66" t="s">
        <v>144</v>
      </c>
      <c r="N11" s="66" t="s">
        <v>122</v>
      </c>
      <c r="O11" s="66" t="s">
        <v>136</v>
      </c>
      <c r="P11" s="66" t="s">
        <v>138</v>
      </c>
      <c r="Q11" s="66" t="s">
        <v>133</v>
      </c>
      <c r="R11" s="66" t="s">
        <v>134</v>
      </c>
      <c r="S11" s="66" t="s">
        <v>133</v>
      </c>
      <c r="T11" s="66" t="s">
        <v>133</v>
      </c>
      <c r="U11" s="66" t="s">
        <v>138</v>
      </c>
      <c r="V11" s="66" t="s">
        <v>133</v>
      </c>
      <c r="W11" s="66" t="s">
        <v>133</v>
      </c>
      <c r="X11" s="66" t="s">
        <v>18</v>
      </c>
      <c r="Y11" s="67" t="s">
        <v>19</v>
      </c>
      <c r="Z11" s="66" t="s">
        <v>20</v>
      </c>
      <c r="AA11" s="67" t="s">
        <v>19</v>
      </c>
      <c r="AB11" s="66" t="s">
        <v>124</v>
      </c>
      <c r="AF11" s="35"/>
    </row>
    <row r="12" spans="1:32" ht="16.5" thickBot="1" x14ac:dyDescent="0.3">
      <c r="A12" s="68" t="s">
        <v>21</v>
      </c>
      <c r="B12" s="51">
        <v>2739.25</v>
      </c>
      <c r="C12" s="52"/>
      <c r="D12" s="52"/>
      <c r="E12" s="52"/>
      <c r="F12" s="52"/>
      <c r="G12" s="52"/>
      <c r="H12" s="53"/>
      <c r="I12" s="42"/>
      <c r="J12" s="64"/>
      <c r="K12" s="65"/>
      <c r="L12" s="69" t="s">
        <v>6</v>
      </c>
      <c r="M12" s="69"/>
      <c r="N12" s="69" t="s">
        <v>121</v>
      </c>
      <c r="O12" s="69"/>
      <c r="P12" s="69"/>
      <c r="Q12" s="69"/>
      <c r="R12" s="69" t="s">
        <v>133</v>
      </c>
      <c r="S12" s="69"/>
      <c r="T12" s="69"/>
      <c r="U12" s="69" t="s">
        <v>154</v>
      </c>
      <c r="V12" s="69" t="s">
        <v>155</v>
      </c>
      <c r="W12" s="69" t="s">
        <v>156</v>
      </c>
      <c r="X12" s="69" t="s">
        <v>22</v>
      </c>
      <c r="Y12" s="70" t="s">
        <v>23</v>
      </c>
      <c r="Z12" s="69" t="s">
        <v>23</v>
      </c>
      <c r="AA12" s="70" t="s">
        <v>123</v>
      </c>
      <c r="AB12" s="70" t="s">
        <v>123</v>
      </c>
      <c r="AF12" s="35"/>
    </row>
    <row r="13" spans="1:32" ht="16.5" thickBot="1" x14ac:dyDescent="0.3">
      <c r="A13" s="71" t="s">
        <v>24</v>
      </c>
      <c r="B13" s="72">
        <v>1442.3</v>
      </c>
      <c r="C13" s="73"/>
      <c r="D13" s="73"/>
      <c r="E13" s="73"/>
      <c r="F13" s="73"/>
      <c r="G13" s="73"/>
      <c r="H13" s="74"/>
      <c r="I13" s="42"/>
      <c r="J13" s="64"/>
      <c r="K13" s="65"/>
      <c r="L13" s="66" t="s">
        <v>25</v>
      </c>
      <c r="M13" s="66" t="s">
        <v>25</v>
      </c>
      <c r="N13" s="66"/>
      <c r="O13" s="66" t="s">
        <v>25</v>
      </c>
      <c r="P13" s="66" t="s">
        <v>25</v>
      </c>
      <c r="Q13" s="66" t="s">
        <v>25</v>
      </c>
      <c r="R13" s="66" t="s">
        <v>25</v>
      </c>
      <c r="S13" s="66" t="s">
        <v>25</v>
      </c>
      <c r="T13" s="66" t="s">
        <v>25</v>
      </c>
      <c r="U13" s="66" t="s">
        <v>25</v>
      </c>
      <c r="V13" s="66" t="s">
        <v>25</v>
      </c>
      <c r="W13" s="66" t="s">
        <v>25</v>
      </c>
      <c r="X13" s="66" t="s">
        <v>26</v>
      </c>
      <c r="Y13" s="66" t="s">
        <v>25</v>
      </c>
      <c r="Z13" s="66" t="s">
        <v>25</v>
      </c>
      <c r="AA13" s="66" t="s">
        <v>25</v>
      </c>
      <c r="AB13" s="66" t="s">
        <v>25</v>
      </c>
      <c r="AD13" s="192"/>
      <c r="AF13" s="35"/>
    </row>
    <row r="14" spans="1:32" ht="15.75" x14ac:dyDescent="0.25">
      <c r="A14" s="75"/>
      <c r="B14" s="76"/>
      <c r="C14" s="52" t="s">
        <v>27</v>
      </c>
      <c r="D14" s="77"/>
      <c r="E14" s="78" t="s">
        <v>28</v>
      </c>
      <c r="F14" s="79"/>
      <c r="G14" s="78" t="s">
        <v>29</v>
      </c>
      <c r="H14" s="79"/>
      <c r="I14" s="80"/>
      <c r="J14" s="81" t="s">
        <v>30</v>
      </c>
      <c r="K14" s="82" t="s">
        <v>178</v>
      </c>
      <c r="L14" s="83">
        <v>-273491.79559999978</v>
      </c>
      <c r="M14" s="83">
        <v>58.989999999994325</v>
      </c>
      <c r="N14" s="83">
        <v>-0.53000000000002956</v>
      </c>
      <c r="O14" s="83">
        <v>2105.2600000000002</v>
      </c>
      <c r="P14" s="83">
        <v>-2345.0699999999997</v>
      </c>
      <c r="Q14" s="83"/>
      <c r="R14" s="83"/>
      <c r="S14" s="84"/>
      <c r="T14" s="85"/>
      <c r="U14" s="85"/>
      <c r="V14" s="85"/>
      <c r="W14" s="85"/>
      <c r="X14" s="84"/>
      <c r="Y14" s="84"/>
      <c r="Z14" s="84"/>
      <c r="AA14" s="84"/>
      <c r="AB14" s="86"/>
      <c r="AF14" s="35"/>
    </row>
    <row r="15" spans="1:32" ht="15.75" x14ac:dyDescent="0.25">
      <c r="A15" s="75" t="s">
        <v>31</v>
      </c>
      <c r="B15" s="87" t="s">
        <v>32</v>
      </c>
      <c r="C15" s="88" t="s">
        <v>33</v>
      </c>
      <c r="D15" s="89" t="s">
        <v>34</v>
      </c>
      <c r="E15" s="90" t="s">
        <v>33</v>
      </c>
      <c r="F15" s="91" t="s">
        <v>34</v>
      </c>
      <c r="G15" s="90" t="s">
        <v>33</v>
      </c>
      <c r="H15" s="91" t="s">
        <v>34</v>
      </c>
      <c r="I15" s="80"/>
      <c r="J15" s="92"/>
      <c r="K15" s="93" t="s">
        <v>6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5"/>
      <c r="AF15" s="35"/>
    </row>
    <row r="16" spans="1:32" ht="15.75" x14ac:dyDescent="0.25">
      <c r="A16" s="75" t="s">
        <v>35</v>
      </c>
      <c r="B16" s="96"/>
      <c r="C16" s="88" t="s">
        <v>36</v>
      </c>
      <c r="D16" s="89" t="s">
        <v>37</v>
      </c>
      <c r="E16" s="90" t="s">
        <v>36</v>
      </c>
      <c r="F16" s="91" t="s">
        <v>38</v>
      </c>
      <c r="G16" s="90" t="s">
        <v>36</v>
      </c>
      <c r="H16" s="91" t="s">
        <v>37</v>
      </c>
      <c r="I16" s="80"/>
      <c r="J16" s="97">
        <v>1</v>
      </c>
      <c r="K16" s="93" t="s">
        <v>179</v>
      </c>
      <c r="L16" s="1">
        <v>367574.00949999993</v>
      </c>
      <c r="M16" s="1">
        <v>7922.24</v>
      </c>
      <c r="N16" s="1">
        <v>0</v>
      </c>
      <c r="O16" s="1">
        <v>294.3</v>
      </c>
      <c r="P16" s="1">
        <v>534.88999999999851</v>
      </c>
      <c r="Q16" s="1">
        <v>-6927.5695000000014</v>
      </c>
      <c r="R16" s="1">
        <v>451.21000000000004</v>
      </c>
      <c r="S16" s="1">
        <v>300.01000000000022</v>
      </c>
      <c r="T16" s="1">
        <v>5980.8400000000038</v>
      </c>
      <c r="U16" s="1">
        <v>-710.75999999999476</v>
      </c>
      <c r="V16" s="1">
        <v>-223.78</v>
      </c>
      <c r="W16" s="1">
        <v>-1171.29</v>
      </c>
      <c r="X16" s="1">
        <v>44192.1</v>
      </c>
      <c r="Y16" s="1">
        <v>-1.1599999999999999</v>
      </c>
      <c r="Z16" s="1">
        <v>-1816.18</v>
      </c>
      <c r="AA16" s="1">
        <v>7506.6399999999985</v>
      </c>
      <c r="AB16" s="18">
        <v>38502.800000000003</v>
      </c>
      <c r="AF16" s="35"/>
    </row>
    <row r="17" spans="1:37" ht="15.75" x14ac:dyDescent="0.25">
      <c r="A17" s="75"/>
      <c r="B17" s="96"/>
      <c r="C17" s="98" t="s">
        <v>39</v>
      </c>
      <c r="D17" s="89" t="s">
        <v>40</v>
      </c>
      <c r="E17" s="50" t="s">
        <v>39</v>
      </c>
      <c r="F17" s="91" t="s">
        <v>40</v>
      </c>
      <c r="G17" s="50" t="s">
        <v>39</v>
      </c>
      <c r="H17" s="91" t="s">
        <v>40</v>
      </c>
      <c r="I17" s="80"/>
      <c r="J17" s="97"/>
      <c r="K17" s="9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8"/>
      <c r="AF17" s="35"/>
    </row>
    <row r="18" spans="1:37" ht="15.75" x14ac:dyDescent="0.25">
      <c r="A18" s="99"/>
      <c r="B18" s="100"/>
      <c r="C18" s="101" t="s">
        <v>26</v>
      </c>
      <c r="D18" s="77" t="s">
        <v>25</v>
      </c>
      <c r="E18" s="102" t="s">
        <v>26</v>
      </c>
      <c r="F18" s="103" t="s">
        <v>25</v>
      </c>
      <c r="G18" s="102" t="s">
        <v>26</v>
      </c>
      <c r="H18" s="103" t="s">
        <v>25</v>
      </c>
      <c r="I18" s="80"/>
      <c r="J18" s="97">
        <v>2</v>
      </c>
      <c r="K18" s="93" t="s">
        <v>180</v>
      </c>
      <c r="L18" s="1">
        <f>35092.94+1224795.91+1099.368</f>
        <v>1260988.2179999999</v>
      </c>
      <c r="M18" s="1">
        <v>0</v>
      </c>
      <c r="N18" s="1">
        <v>0</v>
      </c>
      <c r="O18" s="1">
        <v>0</v>
      </c>
      <c r="P18" s="1">
        <v>0</v>
      </c>
      <c r="Q18" s="1">
        <f>0.15-1099.368</f>
        <v>-1099.2179999999998</v>
      </c>
      <c r="R18" s="1">
        <f>6874.98</f>
        <v>6874.98</v>
      </c>
      <c r="S18" s="1">
        <v>1671.12</v>
      </c>
      <c r="T18" s="1">
        <v>29214.76</v>
      </c>
      <c r="U18" s="1">
        <v>0</v>
      </c>
      <c r="V18" s="1">
        <v>0</v>
      </c>
      <c r="W18" s="1">
        <v>0</v>
      </c>
      <c r="X18" s="1">
        <f>Y18+Z18+AA18+AB18</f>
        <v>-445.41</v>
      </c>
      <c r="Y18" s="1">
        <f>0.03</f>
        <v>0.03</v>
      </c>
      <c r="Z18" s="1">
        <v>0.11</v>
      </c>
      <c r="AA18" s="1">
        <v>-445.55</v>
      </c>
      <c r="AB18" s="18">
        <v>0</v>
      </c>
      <c r="AF18" s="35"/>
    </row>
    <row r="19" spans="1:37" ht="16.5" customHeight="1" x14ac:dyDescent="0.25">
      <c r="A19" s="23" t="s">
        <v>41</v>
      </c>
      <c r="B19" s="87" t="s">
        <v>42</v>
      </c>
      <c r="C19" s="104">
        <f>D19*12*B10</f>
        <v>146521.51200000002</v>
      </c>
      <c r="D19" s="105">
        <v>2.92</v>
      </c>
      <c r="E19" s="106">
        <f>F19*12*B10</f>
        <v>146521.51200000002</v>
      </c>
      <c r="F19" s="107">
        <v>2.92</v>
      </c>
      <c r="G19" s="106">
        <f>C19-E19</f>
        <v>0</v>
      </c>
      <c r="H19" s="107">
        <f>D19-F19</f>
        <v>0</v>
      </c>
      <c r="I19" s="108"/>
      <c r="J19" s="97"/>
      <c r="K19" s="9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8"/>
      <c r="AF19" s="35"/>
    </row>
    <row r="20" spans="1:37" ht="16.5" customHeight="1" x14ac:dyDescent="0.25">
      <c r="A20" s="23" t="s">
        <v>157</v>
      </c>
      <c r="B20" s="87" t="s">
        <v>44</v>
      </c>
      <c r="C20" s="109"/>
      <c r="D20" s="110"/>
      <c r="E20" s="111"/>
      <c r="F20" s="112"/>
      <c r="G20" s="111"/>
      <c r="H20" s="112"/>
      <c r="I20" s="80"/>
      <c r="J20" s="97">
        <v>3</v>
      </c>
      <c r="K20" s="93" t="s">
        <v>181</v>
      </c>
      <c r="L20" s="1">
        <f>33920.67-0.57+1178984.92+5013.67</f>
        <v>1217918.69</v>
      </c>
      <c r="M20" s="1">
        <f>161.16-0.78</f>
        <v>160.38</v>
      </c>
      <c r="N20" s="1">
        <v>0</v>
      </c>
      <c r="O20" s="1">
        <v>0</v>
      </c>
      <c r="P20" s="1">
        <v>0</v>
      </c>
      <c r="Q20" s="1">
        <f>57.57-0.26</f>
        <v>57.31</v>
      </c>
      <c r="R20" s="1">
        <f>6626.46-0.07</f>
        <v>6626.39</v>
      </c>
      <c r="S20" s="1">
        <f>1634.32-0.04</f>
        <v>1634.28</v>
      </c>
      <c r="T20" s="1">
        <f>24019.13-0.4</f>
        <v>24018.73</v>
      </c>
      <c r="U20" s="1">
        <v>0</v>
      </c>
      <c r="V20" s="1">
        <f>66.37-50.77</f>
        <v>15.600000000000001</v>
      </c>
      <c r="W20" s="1">
        <f>347.53-265.37</f>
        <v>82.159999999999968</v>
      </c>
      <c r="X20" s="1">
        <f>Y20+Z20+AA20+AB20</f>
        <v>-1564.7500000000002</v>
      </c>
      <c r="Y20" s="1">
        <f>0.03-1.16</f>
        <v>-1.1299999999999999</v>
      </c>
      <c r="Z20" s="1">
        <v>0.11</v>
      </c>
      <c r="AA20" s="1">
        <f>468.5-722.62</f>
        <v>-254.12</v>
      </c>
      <c r="AB20" s="18">
        <f>2688.46-3998.07</f>
        <v>-1309.6100000000001</v>
      </c>
      <c r="AC20" s="35"/>
      <c r="AD20" s="36"/>
      <c r="AE20" s="36"/>
      <c r="AF20" s="37"/>
      <c r="AG20" s="36"/>
      <c r="AH20" s="36"/>
      <c r="AI20" s="36"/>
      <c r="AJ20" s="36"/>
      <c r="AK20" s="36"/>
    </row>
    <row r="21" spans="1:37" ht="16.5" customHeight="1" x14ac:dyDescent="0.25">
      <c r="A21" s="23" t="s">
        <v>158</v>
      </c>
      <c r="B21" s="87" t="s">
        <v>45</v>
      </c>
      <c r="C21" s="109"/>
      <c r="D21" s="110"/>
      <c r="E21" s="111"/>
      <c r="F21" s="112"/>
      <c r="G21" s="111"/>
      <c r="H21" s="112"/>
      <c r="I21" s="80"/>
      <c r="J21" s="97"/>
      <c r="K21" s="9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8"/>
      <c r="AD21" s="36"/>
      <c r="AE21" s="36"/>
      <c r="AF21" s="37"/>
      <c r="AG21" s="36"/>
      <c r="AH21" s="36"/>
      <c r="AI21" s="36"/>
      <c r="AJ21" s="36"/>
      <c r="AK21" s="36"/>
    </row>
    <row r="22" spans="1:37" ht="16.5" customHeight="1" x14ac:dyDescent="0.25">
      <c r="A22" s="23" t="s">
        <v>159</v>
      </c>
      <c r="B22" s="87" t="s">
        <v>46</v>
      </c>
      <c r="C22" s="109"/>
      <c r="D22" s="110"/>
      <c r="E22" s="111"/>
      <c r="F22" s="112"/>
      <c r="G22" s="111"/>
      <c r="H22" s="112"/>
      <c r="I22" s="80"/>
      <c r="J22" s="97">
        <v>4</v>
      </c>
      <c r="K22" s="93" t="s">
        <v>182</v>
      </c>
      <c r="L22" s="1">
        <f>L16+L18-L20</f>
        <v>410643.53749999986</v>
      </c>
      <c r="M22" s="1">
        <f t="shared" ref="M22:AB22" si="0">M16+M18-M20</f>
        <v>7761.86</v>
      </c>
      <c r="N22" s="1">
        <f t="shared" si="0"/>
        <v>0</v>
      </c>
      <c r="O22" s="1">
        <f t="shared" si="0"/>
        <v>294.3</v>
      </c>
      <c r="P22" s="1">
        <f t="shared" si="0"/>
        <v>534.88999999999851</v>
      </c>
      <c r="Q22" s="1">
        <f t="shared" si="0"/>
        <v>-8084.0975000000017</v>
      </c>
      <c r="R22" s="1">
        <f t="shared" si="0"/>
        <v>699.79999999999927</v>
      </c>
      <c r="S22" s="1">
        <f t="shared" si="0"/>
        <v>336.85000000000014</v>
      </c>
      <c r="T22" s="1">
        <f t="shared" si="0"/>
        <v>11176.870000000006</v>
      </c>
      <c r="U22" s="1">
        <f t="shared" si="0"/>
        <v>-710.75999999999476</v>
      </c>
      <c r="V22" s="1">
        <f t="shared" si="0"/>
        <v>-239.38</v>
      </c>
      <c r="W22" s="1">
        <f t="shared" si="0"/>
        <v>-1253.4499999999998</v>
      </c>
      <c r="X22" s="1">
        <f>Y22+Z22+AA22+AB22</f>
        <v>45311.44</v>
      </c>
      <c r="Y22" s="1">
        <f t="shared" si="0"/>
        <v>0</v>
      </c>
      <c r="Z22" s="1">
        <f t="shared" si="0"/>
        <v>-1816.18</v>
      </c>
      <c r="AA22" s="1">
        <f t="shared" si="0"/>
        <v>7315.2099999999982</v>
      </c>
      <c r="AB22" s="18">
        <f t="shared" si="0"/>
        <v>39812.410000000003</v>
      </c>
      <c r="AF22" s="35"/>
    </row>
    <row r="23" spans="1:37" ht="16.5" customHeight="1" x14ac:dyDescent="0.25">
      <c r="A23" s="75" t="s">
        <v>47</v>
      </c>
      <c r="B23" s="87" t="s">
        <v>48</v>
      </c>
      <c r="C23" s="109"/>
      <c r="D23" s="110"/>
      <c r="E23" s="111"/>
      <c r="F23" s="112"/>
      <c r="G23" s="111"/>
      <c r="H23" s="112"/>
      <c r="I23" s="80"/>
      <c r="J23" s="97"/>
      <c r="K23" s="9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8"/>
      <c r="AF23" s="35"/>
    </row>
    <row r="24" spans="1:37" ht="16.5" customHeight="1" x14ac:dyDescent="0.25">
      <c r="A24" s="75" t="s">
        <v>49</v>
      </c>
      <c r="B24" s="87" t="s">
        <v>50</v>
      </c>
      <c r="C24" s="109"/>
      <c r="D24" s="110"/>
      <c r="E24" s="111"/>
      <c r="F24" s="112"/>
      <c r="G24" s="111"/>
      <c r="H24" s="112"/>
      <c r="I24" s="80"/>
      <c r="J24" s="97">
        <v>5</v>
      </c>
      <c r="K24" s="93" t="s">
        <v>56</v>
      </c>
      <c r="L24" s="1">
        <v>1152668.94</v>
      </c>
      <c r="M24" s="1">
        <v>0</v>
      </c>
      <c r="N24" s="1">
        <v>0</v>
      </c>
      <c r="O24" s="1">
        <v>0</v>
      </c>
      <c r="P24" s="1">
        <v>0</v>
      </c>
      <c r="Q24" s="93"/>
      <c r="R24" s="93"/>
      <c r="S24" s="1"/>
      <c r="T24" s="93"/>
      <c r="U24" s="93"/>
      <c r="V24" s="93"/>
      <c r="W24" s="93"/>
      <c r="X24" s="93"/>
      <c r="Y24" s="93"/>
      <c r="Z24" s="93"/>
      <c r="AA24" s="93"/>
      <c r="AB24" s="113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5.75" customHeight="1" x14ac:dyDescent="0.25">
      <c r="A25" s="75" t="s">
        <v>51</v>
      </c>
      <c r="B25" s="87" t="s">
        <v>52</v>
      </c>
      <c r="C25" s="109"/>
      <c r="D25" s="110"/>
      <c r="E25" s="111"/>
      <c r="F25" s="112"/>
      <c r="G25" s="111"/>
      <c r="H25" s="112"/>
      <c r="I25" s="80"/>
      <c r="J25" s="97">
        <v>6</v>
      </c>
      <c r="K25" s="93" t="s">
        <v>57</v>
      </c>
      <c r="L25" s="1">
        <f>L18-L24</f>
        <v>108319.27799999993</v>
      </c>
      <c r="M25" s="1">
        <f>M18-M24</f>
        <v>0</v>
      </c>
      <c r="N25" s="1">
        <f t="shared" ref="N25:O25" si="1">N18-N24</f>
        <v>0</v>
      </c>
      <c r="O25" s="1">
        <f t="shared" si="1"/>
        <v>0</v>
      </c>
      <c r="P25" s="1">
        <f>P18-P24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8"/>
      <c r="AC25" s="8"/>
      <c r="AD25" s="8"/>
      <c r="AE25" s="8"/>
      <c r="AF25" s="8"/>
      <c r="AG25" s="8"/>
      <c r="AH25" s="8"/>
      <c r="AI25" s="8"/>
      <c r="AJ25" s="8"/>
      <c r="AK25" s="38"/>
    </row>
    <row r="26" spans="1:37" ht="15.75" customHeight="1" x14ac:dyDescent="0.25">
      <c r="A26" s="75" t="s">
        <v>53</v>
      </c>
      <c r="B26" s="87" t="s">
        <v>54</v>
      </c>
      <c r="C26" s="109"/>
      <c r="D26" s="110"/>
      <c r="E26" s="111"/>
      <c r="F26" s="112"/>
      <c r="G26" s="111"/>
      <c r="H26" s="112"/>
      <c r="I26" s="80"/>
      <c r="J26" s="97"/>
      <c r="K26" s="93" t="s">
        <v>58</v>
      </c>
      <c r="L26" s="1"/>
      <c r="M26" s="1"/>
      <c r="N26" s="1"/>
      <c r="O26" s="1"/>
      <c r="P26" s="1"/>
      <c r="Q26" s="93"/>
      <c r="R26" s="93"/>
      <c r="S26" s="1"/>
      <c r="T26" s="1"/>
      <c r="U26" s="1"/>
      <c r="V26" s="1"/>
      <c r="W26" s="1"/>
      <c r="X26" s="1"/>
      <c r="Y26" s="1"/>
      <c r="Z26" s="1"/>
      <c r="AA26" s="1"/>
      <c r="AB26" s="18"/>
    </row>
    <row r="27" spans="1:37" ht="15.75" x14ac:dyDescent="0.25">
      <c r="A27" s="75" t="s">
        <v>55</v>
      </c>
      <c r="B27" s="87"/>
      <c r="C27" s="109"/>
      <c r="D27" s="110"/>
      <c r="E27" s="111"/>
      <c r="F27" s="112"/>
      <c r="G27" s="111"/>
      <c r="H27" s="112"/>
      <c r="I27" s="80"/>
      <c r="J27" s="97"/>
      <c r="K27" s="93" t="s">
        <v>59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8"/>
    </row>
    <row r="28" spans="1:37" ht="15.75" x14ac:dyDescent="0.25">
      <c r="A28" s="75"/>
      <c r="B28" s="87"/>
      <c r="C28" s="109"/>
      <c r="D28" s="110"/>
      <c r="E28" s="111"/>
      <c r="F28" s="112"/>
      <c r="G28" s="111"/>
      <c r="H28" s="112"/>
      <c r="I28" s="80"/>
      <c r="J28" s="97" t="s">
        <v>6</v>
      </c>
      <c r="K28" s="93"/>
      <c r="L28" s="93"/>
      <c r="M28" s="93"/>
      <c r="N28" s="93"/>
      <c r="O28" s="93"/>
      <c r="P28" s="93"/>
      <c r="Q28" s="1"/>
      <c r="R28" s="1"/>
      <c r="S28" s="1"/>
      <c r="T28" s="93"/>
      <c r="U28" s="93"/>
      <c r="V28" s="93"/>
      <c r="W28" s="93"/>
      <c r="X28" s="93"/>
      <c r="Y28" s="93"/>
      <c r="Z28" s="93"/>
      <c r="AA28" s="93"/>
      <c r="AB28" s="113"/>
    </row>
    <row r="29" spans="1:37" ht="15.75" x14ac:dyDescent="0.25">
      <c r="A29" s="75"/>
      <c r="B29" s="87"/>
      <c r="C29" s="109"/>
      <c r="D29" s="110"/>
      <c r="E29" s="111"/>
      <c r="F29" s="112"/>
      <c r="G29" s="111"/>
      <c r="H29" s="112"/>
      <c r="I29" s="80"/>
      <c r="J29" s="97"/>
      <c r="K29" s="93"/>
      <c r="L29" s="93"/>
      <c r="M29" s="93"/>
      <c r="N29" s="93"/>
      <c r="O29" s="93"/>
      <c r="P29" s="93"/>
      <c r="Q29" s="1"/>
      <c r="R29" s="1"/>
      <c r="S29" s="1"/>
      <c r="T29" s="93"/>
      <c r="U29" s="93"/>
      <c r="V29" s="93"/>
      <c r="W29" s="93"/>
      <c r="X29" s="93"/>
      <c r="Y29" s="93"/>
      <c r="Z29" s="93"/>
      <c r="AA29" s="93"/>
      <c r="AB29" s="113"/>
    </row>
    <row r="30" spans="1:37" ht="15.75" x14ac:dyDescent="0.25">
      <c r="A30" s="75"/>
      <c r="B30" s="87"/>
      <c r="C30" s="109"/>
      <c r="D30" s="110"/>
      <c r="E30" s="111"/>
      <c r="F30" s="112"/>
      <c r="G30" s="111"/>
      <c r="H30" s="112"/>
      <c r="I30" s="80"/>
      <c r="J30" s="97">
        <v>7</v>
      </c>
      <c r="K30" s="93" t="s">
        <v>60</v>
      </c>
      <c r="L30" s="1">
        <f>L20-L24</f>
        <v>65249.75</v>
      </c>
      <c r="M30" s="1">
        <f t="shared" ref="M30:P30" si="2">M20-M24</f>
        <v>160.38</v>
      </c>
      <c r="N30" s="1">
        <f t="shared" si="2"/>
        <v>0</v>
      </c>
      <c r="O30" s="1">
        <f t="shared" si="2"/>
        <v>0</v>
      </c>
      <c r="P30" s="1">
        <f t="shared" si="2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8"/>
    </row>
    <row r="31" spans="1:37" ht="15.75" x14ac:dyDescent="0.25">
      <c r="A31" s="75"/>
      <c r="B31" s="87"/>
      <c r="C31" s="109"/>
      <c r="D31" s="110"/>
      <c r="E31" s="111"/>
      <c r="F31" s="112"/>
      <c r="G31" s="111"/>
      <c r="H31" s="112"/>
      <c r="I31" s="80"/>
      <c r="J31" s="97"/>
      <c r="K31" s="93"/>
      <c r="L31" s="93"/>
      <c r="M31" s="93"/>
      <c r="N31" s="93"/>
      <c r="O31" s="93"/>
      <c r="P31" s="93"/>
      <c r="Q31" s="114"/>
      <c r="R31" s="114"/>
      <c r="S31" s="1"/>
      <c r="T31" s="1"/>
      <c r="U31" s="1"/>
      <c r="V31" s="1"/>
      <c r="W31" s="1"/>
      <c r="X31" s="1"/>
      <c r="Y31" s="114"/>
      <c r="Z31" s="1"/>
      <c r="AA31" s="1"/>
      <c r="AB31" s="18"/>
    </row>
    <row r="32" spans="1:37" ht="15.75" x14ac:dyDescent="0.25">
      <c r="A32" s="75"/>
      <c r="B32" s="87"/>
      <c r="C32" s="109"/>
      <c r="D32" s="110"/>
      <c r="E32" s="111"/>
      <c r="F32" s="112"/>
      <c r="G32" s="111"/>
      <c r="H32" s="112"/>
      <c r="I32" s="80"/>
      <c r="J32" s="115"/>
      <c r="K32" s="93"/>
      <c r="L32" s="93"/>
      <c r="M32" s="93"/>
      <c r="N32" s="93"/>
      <c r="O32" s="93"/>
      <c r="P32" s="93"/>
      <c r="Q32" s="114"/>
      <c r="R32" s="114"/>
      <c r="S32" s="1"/>
      <c r="T32" s="1"/>
      <c r="U32" s="1"/>
      <c r="V32" s="1"/>
      <c r="W32" s="1"/>
      <c r="X32" s="1"/>
      <c r="Y32" s="114"/>
      <c r="Z32" s="1"/>
      <c r="AA32" s="1"/>
      <c r="AB32" s="18"/>
    </row>
    <row r="33" spans="1:35" ht="15.75" x14ac:dyDescent="0.25">
      <c r="A33" s="75"/>
      <c r="B33" s="87" t="s">
        <v>6</v>
      </c>
      <c r="C33" s="109"/>
      <c r="D33" s="110"/>
      <c r="E33" s="111"/>
      <c r="F33" s="112"/>
      <c r="G33" s="111"/>
      <c r="H33" s="112"/>
      <c r="I33" s="80"/>
      <c r="J33" s="97"/>
      <c r="K33" s="2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</row>
    <row r="34" spans="1:35" x14ac:dyDescent="0.25">
      <c r="A34" s="20" t="s">
        <v>160</v>
      </c>
      <c r="B34" s="116" t="s">
        <v>42</v>
      </c>
      <c r="C34" s="104">
        <f>D34*12*B10</f>
        <v>168600.09600000002</v>
      </c>
      <c r="D34" s="117">
        <v>3.36</v>
      </c>
      <c r="E34" s="106">
        <f>F34*12*B10</f>
        <v>168600.09600000002</v>
      </c>
      <c r="F34" s="118">
        <v>3.36</v>
      </c>
      <c r="G34" s="106">
        <f>C34-E34</f>
        <v>0</v>
      </c>
      <c r="H34" s="118">
        <f>D34-F34</f>
        <v>0</v>
      </c>
      <c r="I34" s="80"/>
      <c r="J34" s="115"/>
      <c r="K34" s="27"/>
      <c r="L34" s="28"/>
      <c r="M34" s="28"/>
      <c r="N34" s="28"/>
      <c r="O34" s="28"/>
      <c r="P34" s="28"/>
      <c r="Q34" s="29"/>
      <c r="R34" s="29"/>
      <c r="S34" s="25"/>
      <c r="T34" s="25"/>
      <c r="U34" s="25"/>
      <c r="V34" s="25"/>
      <c r="W34" s="25"/>
      <c r="X34" s="25"/>
      <c r="Y34" s="29"/>
      <c r="Z34" s="25"/>
      <c r="AA34" s="25"/>
      <c r="AB34" s="26"/>
    </row>
    <row r="35" spans="1:35" ht="15.75" x14ac:dyDescent="0.25">
      <c r="A35" s="21" t="s">
        <v>161</v>
      </c>
      <c r="B35" s="119" t="s">
        <v>44</v>
      </c>
      <c r="C35" s="109"/>
      <c r="D35" s="110"/>
      <c r="E35" s="111"/>
      <c r="F35" s="112"/>
      <c r="G35" s="111"/>
      <c r="H35" s="112"/>
      <c r="I35" s="80"/>
      <c r="J35" s="97"/>
      <c r="K35" s="2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1:35" x14ac:dyDescent="0.25">
      <c r="A36" s="22" t="s">
        <v>162</v>
      </c>
      <c r="B36" s="119" t="s">
        <v>45</v>
      </c>
      <c r="C36" s="109"/>
      <c r="D36" s="110"/>
      <c r="E36" s="111"/>
      <c r="F36" s="112"/>
      <c r="G36" s="111"/>
      <c r="H36" s="112"/>
      <c r="I36" s="80"/>
      <c r="J36" s="115"/>
      <c r="K36" s="27"/>
      <c r="L36" s="28"/>
      <c r="M36" s="28"/>
      <c r="N36" s="28"/>
      <c r="O36" s="28"/>
      <c r="P36" s="28"/>
      <c r="Q36" s="29"/>
      <c r="R36" s="29"/>
      <c r="S36" s="25"/>
      <c r="T36" s="25"/>
      <c r="U36" s="25"/>
      <c r="V36" s="25"/>
      <c r="W36" s="25"/>
      <c r="X36" s="25"/>
      <c r="Y36" s="29"/>
      <c r="Z36" s="25"/>
      <c r="AA36" s="25"/>
      <c r="AB36" s="26"/>
      <c r="AC36" s="37"/>
    </row>
    <row r="37" spans="1:35" ht="15.75" x14ac:dyDescent="0.25">
      <c r="A37" s="21" t="s">
        <v>163</v>
      </c>
      <c r="B37" s="119" t="s">
        <v>62</v>
      </c>
      <c r="C37" s="109"/>
      <c r="D37" s="110"/>
      <c r="E37" s="111"/>
      <c r="F37" s="112"/>
      <c r="G37" s="111"/>
      <c r="H37" s="112"/>
      <c r="I37" s="80"/>
      <c r="J37" s="97"/>
      <c r="K37" s="93"/>
      <c r="L37" s="93"/>
      <c r="M37" s="93"/>
      <c r="N37" s="93"/>
      <c r="O37" s="93"/>
      <c r="P37" s="93"/>
      <c r="Q37" s="114"/>
      <c r="R37" s="114"/>
      <c r="S37" s="1"/>
      <c r="T37" s="1"/>
      <c r="U37" s="1"/>
      <c r="V37" s="1"/>
      <c r="W37" s="1"/>
      <c r="X37" s="1"/>
      <c r="Y37" s="114"/>
      <c r="Z37" s="1"/>
      <c r="AA37" s="1"/>
      <c r="AB37" s="18"/>
    </row>
    <row r="38" spans="1:35" ht="15.75" x14ac:dyDescent="0.25">
      <c r="A38" s="21" t="s">
        <v>164</v>
      </c>
      <c r="B38" s="119" t="s">
        <v>63</v>
      </c>
      <c r="C38" s="109"/>
      <c r="D38" s="110"/>
      <c r="E38" s="111"/>
      <c r="F38" s="112"/>
      <c r="G38" s="111"/>
      <c r="H38" s="112"/>
      <c r="I38" s="80"/>
      <c r="J38" s="115"/>
      <c r="K38" s="12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8"/>
    </row>
    <row r="39" spans="1:35" ht="15.75" x14ac:dyDescent="0.25">
      <c r="A39" s="75" t="s">
        <v>47</v>
      </c>
      <c r="B39" s="119" t="s">
        <v>64</v>
      </c>
      <c r="C39" s="109"/>
      <c r="D39" s="110"/>
      <c r="E39" s="111"/>
      <c r="F39" s="112"/>
      <c r="G39" s="111"/>
      <c r="H39" s="112"/>
      <c r="I39" s="80">
        <v>3</v>
      </c>
      <c r="J39" s="121" t="s">
        <v>61</v>
      </c>
      <c r="K39" s="122" t="s">
        <v>183</v>
      </c>
      <c r="L39" s="123">
        <f>L14+L30</f>
        <v>-208242.04559999978</v>
      </c>
      <c r="M39" s="123">
        <f>M14+M30</f>
        <v>219.36999999999432</v>
      </c>
      <c r="N39" s="123">
        <f t="shared" ref="N39:O39" si="3">N14+N30</f>
        <v>-0.53000000000002956</v>
      </c>
      <c r="O39" s="123">
        <f t="shared" si="3"/>
        <v>2105.2600000000002</v>
      </c>
      <c r="P39" s="123">
        <f>P14+P30</f>
        <v>-2345.0699999999997</v>
      </c>
      <c r="Q39" s="123"/>
      <c r="R39" s="1"/>
      <c r="S39" s="1"/>
      <c r="T39" s="1"/>
      <c r="U39" s="1"/>
      <c r="V39" s="1"/>
      <c r="W39" s="1"/>
      <c r="X39" s="1"/>
      <c r="Y39" s="1"/>
      <c r="Z39" s="1"/>
      <c r="AA39" s="1"/>
      <c r="AB39" s="18"/>
    </row>
    <row r="40" spans="1:35" ht="15.75" x14ac:dyDescent="0.25">
      <c r="A40" s="75" t="s">
        <v>49</v>
      </c>
      <c r="B40" s="119" t="s">
        <v>65</v>
      </c>
      <c r="C40" s="109"/>
      <c r="D40" s="110"/>
      <c r="E40" s="111"/>
      <c r="F40" s="112"/>
      <c r="G40" s="111"/>
      <c r="H40" s="112"/>
      <c r="I40" s="80"/>
      <c r="J40" s="97"/>
      <c r="K40" s="93"/>
      <c r="L40" s="93"/>
      <c r="M40" s="9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8"/>
    </row>
    <row r="41" spans="1:35" ht="15.75" x14ac:dyDescent="0.25">
      <c r="A41" s="75" t="s">
        <v>51</v>
      </c>
      <c r="B41" s="119" t="s">
        <v>66</v>
      </c>
      <c r="C41" s="109"/>
      <c r="D41" s="110"/>
      <c r="E41" s="111"/>
      <c r="F41" s="112"/>
      <c r="G41" s="111"/>
      <c r="H41" s="112"/>
      <c r="I41" s="80"/>
      <c r="J41" s="97"/>
      <c r="K41" s="3"/>
      <c r="L41" s="2"/>
      <c r="M41" s="1"/>
      <c r="N41" s="93"/>
      <c r="O41" s="93"/>
      <c r="P41" s="93"/>
      <c r="Q41" s="93"/>
      <c r="R41" s="93"/>
      <c r="S41" s="1"/>
      <c r="T41" s="1"/>
      <c r="U41" s="1"/>
      <c r="V41" s="1"/>
      <c r="W41" s="1"/>
      <c r="X41" s="1"/>
      <c r="Y41" s="1"/>
      <c r="Z41" s="1"/>
      <c r="AA41" s="1"/>
      <c r="AB41" s="18"/>
    </row>
    <row r="42" spans="1:35" ht="15.75" x14ac:dyDescent="0.25">
      <c r="A42" s="75" t="s">
        <v>53</v>
      </c>
      <c r="B42" s="119" t="s">
        <v>67</v>
      </c>
      <c r="C42" s="109"/>
      <c r="D42" s="110"/>
      <c r="E42" s="111"/>
      <c r="F42" s="112"/>
      <c r="G42" s="111"/>
      <c r="H42" s="112"/>
      <c r="I42" s="80"/>
      <c r="J42" s="97"/>
      <c r="K42" s="3"/>
      <c r="L42" s="2"/>
      <c r="M42" s="1"/>
      <c r="N42" s="124"/>
      <c r="O42" s="124"/>
      <c r="P42" s="124"/>
      <c r="Q42" s="124"/>
      <c r="R42" s="124"/>
      <c r="S42" s="1"/>
      <c r="T42" s="1"/>
      <c r="U42" s="1"/>
      <c r="V42" s="1"/>
      <c r="W42" s="1"/>
      <c r="X42" s="1"/>
      <c r="Y42" s="1"/>
      <c r="Z42" s="1"/>
      <c r="AA42" s="1"/>
      <c r="AB42" s="18"/>
      <c r="AH42" s="35"/>
    </row>
    <row r="43" spans="1:35" ht="15.75" x14ac:dyDescent="0.25">
      <c r="A43" s="75" t="s">
        <v>55</v>
      </c>
      <c r="B43" s="119" t="s">
        <v>69</v>
      </c>
      <c r="C43" s="109"/>
      <c r="D43" s="110"/>
      <c r="E43" s="111"/>
      <c r="F43" s="112"/>
      <c r="G43" s="111"/>
      <c r="H43" s="112"/>
      <c r="I43" s="80"/>
      <c r="J43" s="97"/>
      <c r="K43" s="3"/>
      <c r="L43" s="2"/>
      <c r="M43" s="1"/>
      <c r="N43" s="93"/>
      <c r="O43" s="93"/>
      <c r="P43" s="93"/>
      <c r="Q43" s="93"/>
      <c r="R43" s="93"/>
      <c r="S43" s="1"/>
      <c r="T43" s="1"/>
      <c r="U43" s="1"/>
      <c r="V43" s="1"/>
      <c r="W43" s="1"/>
      <c r="X43" s="1"/>
      <c r="Y43" s="1"/>
      <c r="Z43" s="1"/>
      <c r="AA43" s="1"/>
      <c r="AB43" s="18"/>
      <c r="AH43" s="35"/>
    </row>
    <row r="44" spans="1:35" ht="15.75" x14ac:dyDescent="0.25">
      <c r="B44" s="119" t="s">
        <v>70</v>
      </c>
      <c r="C44" s="109"/>
      <c r="D44" s="110"/>
      <c r="E44" s="111"/>
      <c r="F44" s="112"/>
      <c r="G44" s="111"/>
      <c r="H44" s="112"/>
      <c r="I44" s="80"/>
      <c r="J44" s="97"/>
      <c r="K44" s="4"/>
      <c r="L44" s="1"/>
      <c r="M44" s="1"/>
      <c r="N44" s="124"/>
      <c r="O44" s="124"/>
      <c r="P44" s="124"/>
      <c r="Q44" s="124"/>
      <c r="R44" s="124"/>
      <c r="S44" s="1"/>
      <c r="T44" s="1"/>
      <c r="U44" s="1"/>
      <c r="V44" s="1"/>
      <c r="W44" s="1"/>
      <c r="X44" s="1"/>
      <c r="Y44" s="1"/>
      <c r="Z44" s="1"/>
      <c r="AA44" s="1"/>
      <c r="AB44" s="18"/>
      <c r="AH44" s="35"/>
    </row>
    <row r="45" spans="1:35" ht="15.75" x14ac:dyDescent="0.25">
      <c r="A45" s="75"/>
      <c r="B45" s="119" t="s">
        <v>71</v>
      </c>
      <c r="C45" s="109"/>
      <c r="D45" s="110"/>
      <c r="E45" s="111"/>
      <c r="F45" s="112"/>
      <c r="G45" s="111"/>
      <c r="H45" s="112"/>
      <c r="I45" s="80"/>
      <c r="J45" s="115"/>
      <c r="K45" s="125"/>
      <c r="L45" s="1"/>
      <c r="M45" s="93"/>
      <c r="N45" s="93"/>
      <c r="O45" s="93"/>
      <c r="P45" s="93"/>
      <c r="Q45" s="93"/>
      <c r="R45" s="93"/>
      <c r="S45" s="1"/>
      <c r="T45" s="1"/>
      <c r="U45" s="1"/>
      <c r="V45" s="1"/>
      <c r="W45" s="1"/>
      <c r="X45" s="1"/>
      <c r="Y45" s="1"/>
      <c r="Z45" s="1"/>
      <c r="AA45" s="1"/>
      <c r="AB45" s="18"/>
    </row>
    <row r="46" spans="1:35" ht="15.75" x14ac:dyDescent="0.25">
      <c r="A46" s="75"/>
      <c r="B46" s="119" t="s">
        <v>72</v>
      </c>
      <c r="C46" s="109"/>
      <c r="D46" s="110"/>
      <c r="E46" s="111"/>
      <c r="F46" s="112"/>
      <c r="G46" s="111"/>
      <c r="H46" s="112"/>
      <c r="I46" s="80"/>
      <c r="J46" s="121" t="str">
        <f>ROMAN(I45)</f>
        <v/>
      </c>
      <c r="K46" s="122"/>
      <c r="L46" s="123"/>
      <c r="M46" s="123"/>
      <c r="N46" s="123"/>
      <c r="O46" s="123"/>
      <c r="P46" s="123"/>
      <c r="Q46" s="93"/>
      <c r="R46" s="93"/>
      <c r="S46" s="1"/>
      <c r="T46" s="1"/>
      <c r="U46" s="1"/>
      <c r="V46" s="1"/>
      <c r="W46" s="1"/>
      <c r="X46" s="1"/>
      <c r="Y46" s="1"/>
      <c r="Z46" s="1"/>
      <c r="AA46" s="1"/>
      <c r="AB46" s="18"/>
    </row>
    <row r="47" spans="1:35" ht="15.75" x14ac:dyDescent="0.25">
      <c r="A47" s="75"/>
      <c r="B47" s="119" t="s">
        <v>73</v>
      </c>
      <c r="C47" s="109"/>
      <c r="D47" s="110"/>
      <c r="E47" s="111"/>
      <c r="F47" s="112"/>
      <c r="G47" s="111"/>
      <c r="H47" s="112"/>
      <c r="I47" s="80"/>
      <c r="J47" s="97"/>
      <c r="K47" s="125"/>
      <c r="L47" s="1"/>
      <c r="M47" s="93"/>
      <c r="N47" s="93"/>
      <c r="O47" s="93"/>
      <c r="P47" s="93"/>
      <c r="Q47" s="93"/>
      <c r="R47" s="93"/>
      <c r="S47" s="1"/>
      <c r="T47" s="1"/>
      <c r="U47" s="1"/>
      <c r="V47" s="1"/>
      <c r="W47" s="1"/>
      <c r="X47" s="1"/>
      <c r="Y47" s="1"/>
      <c r="Z47" s="1"/>
      <c r="AA47" s="1"/>
      <c r="AB47" s="18"/>
      <c r="AH47" s="35"/>
    </row>
    <row r="48" spans="1:35" ht="15.75" x14ac:dyDescent="0.25">
      <c r="A48" s="75"/>
      <c r="B48" s="87"/>
      <c r="C48" s="109"/>
      <c r="D48" s="110"/>
      <c r="E48" s="111"/>
      <c r="F48" s="112"/>
      <c r="G48" s="111"/>
      <c r="H48" s="112"/>
      <c r="I48" s="80"/>
      <c r="J48" s="97"/>
      <c r="K48" s="125"/>
      <c r="L48" s="123"/>
      <c r="M48" s="93"/>
      <c r="N48" s="93"/>
      <c r="O48" s="93"/>
      <c r="P48" s="93"/>
      <c r="Q48" s="93"/>
      <c r="R48" s="93"/>
      <c r="S48" s="1"/>
      <c r="T48" s="1"/>
      <c r="U48" s="1"/>
      <c r="V48" s="1"/>
      <c r="W48" s="1"/>
      <c r="X48" s="1"/>
      <c r="Y48" s="1"/>
      <c r="Z48" s="1"/>
      <c r="AA48" s="1"/>
      <c r="AB48" s="18"/>
      <c r="AH48" s="35"/>
      <c r="AI48" s="35"/>
    </row>
    <row r="49" spans="1:28" ht="15.75" x14ac:dyDescent="0.25">
      <c r="A49" s="99"/>
      <c r="B49" s="100"/>
      <c r="C49" s="19"/>
      <c r="D49" s="126"/>
      <c r="E49" s="127"/>
      <c r="F49" s="128"/>
      <c r="G49" s="127"/>
      <c r="H49" s="128"/>
      <c r="I49" s="80"/>
      <c r="J49" s="97"/>
      <c r="K49" s="122" t="s">
        <v>146</v>
      </c>
      <c r="L49" s="122"/>
      <c r="M49" s="93"/>
      <c r="N49" s="93"/>
      <c r="O49" s="93"/>
      <c r="P49" s="93"/>
      <c r="Q49" s="93"/>
      <c r="R49" s="93"/>
      <c r="S49" s="1"/>
      <c r="T49" s="1"/>
      <c r="U49" s="1"/>
      <c r="V49" s="1"/>
      <c r="W49" s="1"/>
      <c r="X49" s="1"/>
      <c r="Y49" s="1"/>
      <c r="Z49" s="1"/>
      <c r="AA49" s="1"/>
      <c r="AB49" s="18"/>
    </row>
    <row r="50" spans="1:28" ht="15.75" x14ac:dyDescent="0.25">
      <c r="A50" s="129" t="s">
        <v>74</v>
      </c>
      <c r="B50" s="130" t="s">
        <v>75</v>
      </c>
      <c r="C50" s="104">
        <f>D50*12*B10</f>
        <v>63726.822</v>
      </c>
      <c r="D50" s="117">
        <v>1.27</v>
      </c>
      <c r="E50" s="106">
        <f>F50*12*B10</f>
        <v>63726.822</v>
      </c>
      <c r="F50" s="118">
        <v>1.27</v>
      </c>
      <c r="G50" s="106">
        <f>C50-E50</f>
        <v>0</v>
      </c>
      <c r="H50" s="118">
        <f>D50-F50</f>
        <v>0</v>
      </c>
      <c r="I50" s="108"/>
      <c r="J50" s="97"/>
      <c r="K50" s="122" t="s">
        <v>147</v>
      </c>
      <c r="L50" s="123">
        <f>-108466.86+20880</f>
        <v>-87586.86</v>
      </c>
      <c r="M50" s="124"/>
      <c r="N50" s="124"/>
      <c r="O50" s="124"/>
      <c r="P50" s="124"/>
      <c r="Q50" s="124"/>
      <c r="R50" s="124"/>
      <c r="S50" s="1"/>
      <c r="T50" s="1"/>
      <c r="U50" s="1"/>
      <c r="V50" s="1"/>
      <c r="W50" s="1"/>
      <c r="X50" s="1"/>
      <c r="Y50" s="1"/>
      <c r="Z50" s="1"/>
      <c r="AA50" s="1"/>
      <c r="AB50" s="18"/>
    </row>
    <row r="51" spans="1:28" ht="15.75" x14ac:dyDescent="0.25">
      <c r="A51" s="23" t="s">
        <v>76</v>
      </c>
      <c r="B51" s="87" t="s">
        <v>77</v>
      </c>
      <c r="C51" s="131"/>
      <c r="D51" s="105" t="s">
        <v>6</v>
      </c>
      <c r="E51" s="132"/>
      <c r="F51" s="107" t="s">
        <v>6</v>
      </c>
      <c r="G51" s="132"/>
      <c r="H51" s="107" t="s">
        <v>6</v>
      </c>
      <c r="I51" s="80"/>
      <c r="J51" s="97"/>
      <c r="K51" s="125"/>
      <c r="L51" s="1"/>
      <c r="M51" s="93"/>
      <c r="N51" s="93"/>
      <c r="O51" s="93"/>
      <c r="P51" s="93"/>
      <c r="Q51" s="93"/>
      <c r="R51" s="93"/>
      <c r="S51" s="1"/>
      <c r="T51" s="1"/>
      <c r="U51" s="1"/>
      <c r="V51" s="1"/>
      <c r="W51" s="1"/>
      <c r="X51" s="1"/>
      <c r="Y51" s="1"/>
      <c r="Z51" s="1"/>
      <c r="AA51" s="1"/>
      <c r="AB51" s="18"/>
    </row>
    <row r="52" spans="1:28" ht="15.75" x14ac:dyDescent="0.25">
      <c r="A52" s="23" t="s">
        <v>43</v>
      </c>
      <c r="B52" s="87" t="s">
        <v>78</v>
      </c>
      <c r="C52" s="131"/>
      <c r="D52" s="105"/>
      <c r="E52" s="132"/>
      <c r="F52" s="107"/>
      <c r="G52" s="132"/>
      <c r="H52" s="107"/>
      <c r="I52" s="80"/>
      <c r="J52" s="97"/>
      <c r="K52" s="125"/>
      <c r="L52" s="1"/>
      <c r="M52" s="93"/>
      <c r="N52" s="93"/>
      <c r="O52" s="93"/>
      <c r="P52" s="93"/>
      <c r="Q52" s="93"/>
      <c r="R52" s="93"/>
      <c r="S52" s="1"/>
      <c r="T52" s="1"/>
      <c r="U52" s="1"/>
      <c r="V52" s="1"/>
      <c r="W52" s="1"/>
      <c r="X52" s="1"/>
      <c r="Y52" s="1"/>
      <c r="Z52" s="1"/>
      <c r="AA52" s="1"/>
      <c r="AB52" s="18"/>
    </row>
    <row r="53" spans="1:28" ht="15.75" x14ac:dyDescent="0.25">
      <c r="A53" s="99"/>
      <c r="B53" s="133"/>
      <c r="C53" s="134"/>
      <c r="D53" s="135"/>
      <c r="E53" s="136"/>
      <c r="F53" s="137"/>
      <c r="G53" s="136"/>
      <c r="H53" s="137"/>
      <c r="I53" s="80"/>
      <c r="J53" s="97"/>
      <c r="K53" s="122" t="s">
        <v>68</v>
      </c>
      <c r="L53" s="93"/>
      <c r="M53" s="93"/>
      <c r="N53" s="93"/>
      <c r="O53" s="93"/>
      <c r="P53" s="93"/>
      <c r="Q53" s="93"/>
      <c r="R53" s="93"/>
      <c r="S53" s="1"/>
      <c r="T53" s="1"/>
      <c r="U53" s="1"/>
      <c r="V53" s="1"/>
      <c r="W53" s="1"/>
      <c r="X53" s="1"/>
      <c r="Y53" s="1"/>
      <c r="Z53" s="1"/>
      <c r="AA53" s="1"/>
      <c r="AB53" s="18"/>
    </row>
    <row r="54" spans="1:28" ht="16.5" thickBot="1" x14ac:dyDescent="0.3">
      <c r="A54" s="23" t="s">
        <v>165</v>
      </c>
      <c r="B54" s="87" t="s">
        <v>79</v>
      </c>
      <c r="C54" s="104">
        <f>D54*12*B10</f>
        <v>147023.29800000001</v>
      </c>
      <c r="D54" s="105">
        <v>2.93</v>
      </c>
      <c r="E54" s="106">
        <f>F54*12*B10</f>
        <v>147023.29800000001</v>
      </c>
      <c r="F54" s="107">
        <v>2.93</v>
      </c>
      <c r="G54" s="106">
        <f>C54-E54</f>
        <v>0</v>
      </c>
      <c r="H54" s="118">
        <f>D54-F54</f>
        <v>0</v>
      </c>
      <c r="I54" s="108"/>
      <c r="J54" s="138"/>
      <c r="K54" s="139" t="s">
        <v>148</v>
      </c>
      <c r="L54" s="139"/>
      <c r="M54" s="139"/>
      <c r="N54" s="139"/>
      <c r="O54" s="139"/>
      <c r="P54" s="139"/>
      <c r="Q54" s="139"/>
      <c r="R54" s="139"/>
      <c r="S54" s="140"/>
      <c r="T54" s="140"/>
      <c r="U54" s="140"/>
      <c r="V54" s="140"/>
      <c r="W54" s="140"/>
      <c r="X54" s="140"/>
      <c r="Y54" s="140"/>
      <c r="Z54" s="140"/>
      <c r="AA54" s="140"/>
      <c r="AB54" s="141"/>
    </row>
    <row r="55" spans="1:28" ht="15.75" x14ac:dyDescent="0.25">
      <c r="A55" s="23" t="s">
        <v>166</v>
      </c>
      <c r="B55" s="87" t="s">
        <v>80</v>
      </c>
      <c r="C55" s="131"/>
      <c r="D55" s="105"/>
      <c r="E55" s="132"/>
      <c r="F55" s="107"/>
      <c r="G55" s="132"/>
      <c r="H55" s="107"/>
      <c r="I55" s="108"/>
      <c r="K55" s="41"/>
      <c r="L55" s="41"/>
      <c r="M55" s="41"/>
      <c r="N55" s="41"/>
      <c r="O55" s="41"/>
      <c r="Q55" s="41"/>
      <c r="R55" s="41"/>
      <c r="S55" s="142"/>
      <c r="T55" s="142"/>
      <c r="V55" s="142"/>
      <c r="W55" s="142"/>
      <c r="X55" s="142"/>
      <c r="Y55" s="142"/>
      <c r="Z55" s="142"/>
      <c r="AA55" s="142"/>
      <c r="AB55" s="41"/>
    </row>
    <row r="56" spans="1:28" ht="15.75" x14ac:dyDescent="0.25">
      <c r="A56" s="23" t="s">
        <v>167</v>
      </c>
      <c r="B56" s="87" t="s">
        <v>81</v>
      </c>
      <c r="C56" s="109"/>
      <c r="D56" s="110"/>
      <c r="E56" s="111"/>
      <c r="F56" s="112"/>
      <c r="G56" s="111"/>
      <c r="H56" s="112"/>
      <c r="I56" s="108"/>
      <c r="K56" s="41" t="s">
        <v>6</v>
      </c>
      <c r="L56" s="41"/>
      <c r="M56" s="41"/>
      <c r="N56" s="41"/>
      <c r="O56" s="41"/>
      <c r="P56" s="41"/>
      <c r="Q56" s="41"/>
      <c r="R56" s="41"/>
      <c r="S56" s="142"/>
      <c r="T56" s="142"/>
      <c r="U56" s="142"/>
      <c r="V56" s="142"/>
      <c r="W56" s="142"/>
      <c r="X56" s="142"/>
      <c r="Y56" s="142"/>
      <c r="Z56" s="41"/>
      <c r="AA56" s="41"/>
      <c r="AB56" s="41"/>
    </row>
    <row r="57" spans="1:28" ht="15.75" x14ac:dyDescent="0.25">
      <c r="A57" s="75" t="s">
        <v>47</v>
      </c>
      <c r="B57" s="87" t="s">
        <v>82</v>
      </c>
      <c r="C57" s="109"/>
      <c r="D57" s="110"/>
      <c r="E57" s="111"/>
      <c r="F57" s="112"/>
      <c r="G57" s="111"/>
      <c r="H57" s="112"/>
      <c r="I57" s="108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8" ht="15.75" x14ac:dyDescent="0.25">
      <c r="A58" s="75" t="s">
        <v>49</v>
      </c>
      <c r="B58" s="87" t="s">
        <v>83</v>
      </c>
      <c r="C58" s="109"/>
      <c r="D58" s="110"/>
      <c r="E58" s="111"/>
      <c r="F58" s="112"/>
      <c r="G58" s="111"/>
      <c r="H58" s="112"/>
      <c r="I58" s="108"/>
      <c r="K58" s="41" t="s">
        <v>186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1:28" ht="15.75" x14ac:dyDescent="0.25">
      <c r="A59" s="75" t="s">
        <v>51</v>
      </c>
      <c r="B59" s="87" t="s">
        <v>84</v>
      </c>
      <c r="C59" s="109"/>
      <c r="D59" s="110"/>
      <c r="E59" s="111"/>
      <c r="F59" s="112"/>
      <c r="G59" s="111"/>
      <c r="H59" s="112"/>
      <c r="I59" s="108"/>
      <c r="K59" s="41"/>
      <c r="L59" s="41"/>
      <c r="M59" s="41"/>
      <c r="N59" s="41"/>
      <c r="O59" s="41"/>
      <c r="P59" s="41"/>
      <c r="Q59" s="41"/>
      <c r="R59" s="41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</row>
    <row r="60" spans="1:28" ht="15.75" x14ac:dyDescent="0.25">
      <c r="A60" s="75" t="s">
        <v>53</v>
      </c>
      <c r="B60" s="87" t="s">
        <v>85</v>
      </c>
      <c r="C60" s="109"/>
      <c r="D60" s="110"/>
      <c r="E60" s="111"/>
      <c r="F60" s="112"/>
      <c r="G60" s="111"/>
      <c r="H60" s="112"/>
      <c r="I60" s="108"/>
      <c r="P60" s="41"/>
    </row>
    <row r="61" spans="1:28" x14ac:dyDescent="0.25">
      <c r="A61" s="75" t="s">
        <v>55</v>
      </c>
      <c r="B61" s="87" t="s">
        <v>86</v>
      </c>
      <c r="C61" s="109"/>
      <c r="D61" s="110"/>
      <c r="E61" s="111"/>
      <c r="F61" s="112"/>
      <c r="G61" s="111"/>
      <c r="H61" s="112"/>
      <c r="I61" s="108"/>
    </row>
    <row r="62" spans="1:28" x14ac:dyDescent="0.25">
      <c r="A62" s="75"/>
      <c r="B62" s="87" t="s">
        <v>80</v>
      </c>
      <c r="C62" s="109"/>
      <c r="D62" s="110"/>
      <c r="E62" s="111"/>
      <c r="F62" s="112"/>
      <c r="G62" s="111"/>
      <c r="H62" s="112"/>
      <c r="I62" s="108"/>
    </row>
    <row r="63" spans="1:28" x14ac:dyDescent="0.25">
      <c r="A63" s="75"/>
      <c r="B63" s="87" t="s">
        <v>87</v>
      </c>
      <c r="C63" s="109"/>
      <c r="D63" s="110"/>
      <c r="E63" s="111"/>
      <c r="F63" s="112"/>
      <c r="G63" s="111"/>
      <c r="H63" s="112"/>
      <c r="I63" s="108"/>
    </row>
    <row r="64" spans="1:28" x14ac:dyDescent="0.25">
      <c r="A64" s="75"/>
      <c r="B64" s="87"/>
      <c r="C64" s="109"/>
      <c r="D64" s="110"/>
      <c r="E64" s="111"/>
      <c r="F64" s="112"/>
      <c r="G64" s="111"/>
      <c r="H64" s="112"/>
      <c r="I64" s="108"/>
    </row>
    <row r="65" spans="1:28" x14ac:dyDescent="0.25">
      <c r="A65" s="75"/>
      <c r="B65" s="87"/>
      <c r="C65" s="109"/>
      <c r="D65" s="110"/>
      <c r="E65" s="111"/>
      <c r="F65" s="112"/>
      <c r="G65" s="111"/>
      <c r="H65" s="112"/>
      <c r="I65" s="80"/>
    </row>
    <row r="66" spans="1:28" x14ac:dyDescent="0.25">
      <c r="A66" s="129" t="s">
        <v>168</v>
      </c>
      <c r="B66" s="130" t="s">
        <v>88</v>
      </c>
      <c r="C66" s="104">
        <f>D66*12*B10</f>
        <v>448094.89799999999</v>
      </c>
      <c r="D66" s="117">
        <v>8.93</v>
      </c>
      <c r="E66" s="106">
        <f>F66*12*B10</f>
        <v>448094.89799999999</v>
      </c>
      <c r="F66" s="118">
        <v>8.93</v>
      </c>
      <c r="G66" s="106">
        <f>C66-E66</f>
        <v>0</v>
      </c>
      <c r="H66" s="118">
        <f>D66-F66</f>
        <v>0</v>
      </c>
      <c r="I66" s="80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75" x14ac:dyDescent="0.25">
      <c r="A67" s="23" t="s">
        <v>169</v>
      </c>
      <c r="B67" s="87" t="s">
        <v>89</v>
      </c>
      <c r="C67" s="131"/>
      <c r="D67" s="105"/>
      <c r="E67" s="132"/>
      <c r="F67" s="107"/>
      <c r="G67" s="132"/>
      <c r="H67" s="107"/>
      <c r="I67" s="80"/>
      <c r="J67" s="5"/>
      <c r="K67" s="6"/>
      <c r="L67" s="7"/>
      <c r="M67" s="7"/>
      <c r="N67" s="7"/>
      <c r="O67" s="7"/>
      <c r="P67" s="7"/>
      <c r="Q67" s="7"/>
      <c r="R67" s="5"/>
      <c r="S67" s="5"/>
      <c r="T67" s="7"/>
      <c r="U67" s="7"/>
      <c r="V67" s="7"/>
      <c r="W67" s="7"/>
      <c r="X67" s="8"/>
      <c r="Y67" s="8"/>
      <c r="Z67" s="8"/>
      <c r="AA67" s="8"/>
      <c r="AB67" s="8"/>
    </row>
    <row r="68" spans="1:28" ht="15.75" x14ac:dyDescent="0.25">
      <c r="A68" s="23" t="s">
        <v>170</v>
      </c>
      <c r="B68" s="87" t="s">
        <v>90</v>
      </c>
      <c r="C68" s="131"/>
      <c r="D68" s="105"/>
      <c r="E68" s="132"/>
      <c r="F68" s="107"/>
      <c r="G68" s="132"/>
      <c r="H68" s="107"/>
      <c r="I68" s="80"/>
      <c r="J68" s="9"/>
      <c r="K68" s="12"/>
      <c r="L68" s="7"/>
      <c r="M68" s="7"/>
      <c r="N68" s="6"/>
      <c r="O68" s="6"/>
      <c r="P68" s="6"/>
      <c r="Q68" s="6"/>
      <c r="R68" s="6"/>
      <c r="S68" s="6"/>
      <c r="T68" s="7"/>
      <c r="U68" s="7"/>
      <c r="V68" s="7"/>
      <c r="W68" s="7"/>
      <c r="X68" s="8"/>
      <c r="Y68" s="8"/>
      <c r="Z68" s="8"/>
      <c r="AA68" s="8"/>
      <c r="AB68" s="8"/>
    </row>
    <row r="69" spans="1:28" ht="15.75" x14ac:dyDescent="0.25">
      <c r="A69" s="75"/>
      <c r="B69" s="87"/>
      <c r="C69" s="109"/>
      <c r="D69" s="110"/>
      <c r="E69" s="111"/>
      <c r="F69" s="112"/>
      <c r="G69" s="111"/>
      <c r="H69" s="112"/>
      <c r="I69" s="80"/>
      <c r="J69" s="9"/>
      <c r="K69" s="12"/>
      <c r="L69" s="10"/>
      <c r="M69" s="10"/>
      <c r="N69" s="10"/>
      <c r="O69" s="10"/>
      <c r="P69" s="10"/>
      <c r="Q69" s="10"/>
      <c r="R69" s="10"/>
      <c r="S69" s="10"/>
      <c r="T69" s="7"/>
      <c r="U69" s="7"/>
      <c r="V69" s="7"/>
      <c r="W69" s="7"/>
      <c r="X69" s="8"/>
      <c r="Y69" s="8"/>
      <c r="Z69" s="8"/>
      <c r="AA69" s="8"/>
      <c r="AB69" s="8"/>
    </row>
    <row r="70" spans="1:28" ht="15.75" x14ac:dyDescent="0.25">
      <c r="A70" s="143" t="s">
        <v>91</v>
      </c>
      <c r="B70" s="130"/>
      <c r="C70" s="144"/>
      <c r="D70" s="145"/>
      <c r="E70" s="146"/>
      <c r="F70" s="147"/>
      <c r="G70" s="146"/>
      <c r="H70" s="147"/>
      <c r="I70" s="108"/>
      <c r="J70" s="15"/>
      <c r="K70" s="16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8"/>
      <c r="Y70" s="8"/>
      <c r="Z70" s="8"/>
      <c r="AA70" s="8"/>
      <c r="AB70" s="8"/>
    </row>
    <row r="71" spans="1:28" ht="15.75" x14ac:dyDescent="0.25">
      <c r="A71" s="148" t="s">
        <v>92</v>
      </c>
      <c r="B71" s="133"/>
      <c r="C71" s="19"/>
      <c r="D71" s="126"/>
      <c r="E71" s="127"/>
      <c r="F71" s="128"/>
      <c r="G71" s="127"/>
      <c r="H71" s="128"/>
      <c r="I71" s="80"/>
      <c r="J71" s="9"/>
      <c r="K71" s="14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8"/>
      <c r="Y71" s="8"/>
      <c r="Z71" s="8"/>
      <c r="AA71" s="8"/>
      <c r="AB71" s="8"/>
    </row>
    <row r="72" spans="1:28" ht="15.75" x14ac:dyDescent="0.25">
      <c r="A72" s="149" t="s">
        <v>93</v>
      </c>
      <c r="B72" s="87" t="s">
        <v>119</v>
      </c>
      <c r="C72" s="109"/>
      <c r="D72" s="110"/>
      <c r="E72" s="111"/>
      <c r="F72" s="112"/>
      <c r="G72" s="111"/>
      <c r="H72" s="112"/>
      <c r="I72" s="80"/>
      <c r="J72" s="9"/>
      <c r="K72" s="14"/>
      <c r="L72" s="5"/>
      <c r="M72" s="5"/>
      <c r="N72" s="5"/>
      <c r="O72" s="5"/>
      <c r="P72" s="5"/>
      <c r="Q72" s="5"/>
      <c r="R72" s="5"/>
      <c r="S72" s="5"/>
      <c r="T72" s="10"/>
      <c r="U72" s="10"/>
      <c r="V72" s="10"/>
      <c r="W72" s="10"/>
      <c r="X72" s="8"/>
      <c r="Y72" s="8"/>
      <c r="Z72" s="8"/>
      <c r="AA72" s="8"/>
      <c r="AB72" s="8"/>
    </row>
    <row r="73" spans="1:28" ht="15.75" x14ac:dyDescent="0.25">
      <c r="A73" s="149" t="s">
        <v>95</v>
      </c>
      <c r="B73" s="87" t="s">
        <v>97</v>
      </c>
      <c r="C73" s="109"/>
      <c r="D73" s="110"/>
      <c r="E73" s="111"/>
      <c r="F73" s="112"/>
      <c r="G73" s="111"/>
      <c r="H73" s="112"/>
      <c r="I73" s="80"/>
      <c r="J73" s="9"/>
      <c r="K73" s="1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8"/>
      <c r="Y73" s="8"/>
      <c r="Z73" s="8"/>
      <c r="AA73" s="8"/>
      <c r="AB73" s="8"/>
    </row>
    <row r="74" spans="1:28" ht="15.75" x14ac:dyDescent="0.25">
      <c r="A74" s="149" t="s">
        <v>96</v>
      </c>
      <c r="B74" s="87" t="s">
        <v>139</v>
      </c>
      <c r="C74" s="109"/>
      <c r="D74" s="110"/>
      <c r="E74" s="111"/>
      <c r="F74" s="112"/>
      <c r="G74" s="111"/>
      <c r="H74" s="112"/>
      <c r="I74" s="80"/>
      <c r="J74" s="9"/>
      <c r="K74" s="14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8"/>
      <c r="Y74" s="8"/>
      <c r="Z74" s="8"/>
      <c r="AA74" s="8"/>
      <c r="AB74" s="8"/>
    </row>
    <row r="75" spans="1:28" ht="15.75" x14ac:dyDescent="0.25">
      <c r="A75" s="149" t="s">
        <v>98</v>
      </c>
      <c r="B75" s="87" t="s">
        <v>119</v>
      </c>
      <c r="C75" s="109"/>
      <c r="D75" s="110"/>
      <c r="E75" s="111"/>
      <c r="F75" s="112"/>
      <c r="G75" s="111"/>
      <c r="H75" s="112"/>
      <c r="I75" s="8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8"/>
      <c r="Y75" s="8"/>
      <c r="Z75" s="8"/>
      <c r="AA75" s="8"/>
      <c r="AB75" s="8"/>
    </row>
    <row r="76" spans="1:28" x14ac:dyDescent="0.25">
      <c r="A76" s="149" t="s">
        <v>100</v>
      </c>
      <c r="B76" s="149"/>
      <c r="C76" s="109"/>
      <c r="D76" s="110"/>
      <c r="E76" s="111"/>
      <c r="F76" s="112"/>
      <c r="G76" s="111"/>
      <c r="H76" s="112"/>
      <c r="I76" s="80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x14ac:dyDescent="0.25">
      <c r="A77" s="149" t="s">
        <v>101</v>
      </c>
      <c r="B77" s="87" t="s">
        <v>119</v>
      </c>
      <c r="C77" s="109"/>
      <c r="D77" s="110"/>
      <c r="E77" s="111"/>
      <c r="F77" s="112"/>
      <c r="G77" s="111"/>
      <c r="H77" s="112"/>
      <c r="I77" s="8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25">
      <c r="A78" s="99"/>
      <c r="B78" s="133"/>
      <c r="C78" s="19"/>
      <c r="D78" s="126"/>
      <c r="E78" s="127"/>
      <c r="F78" s="128"/>
      <c r="G78" s="127"/>
      <c r="H78" s="128"/>
      <c r="I78" s="80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x14ac:dyDescent="0.25">
      <c r="A79" s="150" t="s">
        <v>102</v>
      </c>
      <c r="B79" s="130"/>
      <c r="C79" s="144"/>
      <c r="D79" s="145"/>
      <c r="E79" s="146"/>
      <c r="F79" s="147"/>
      <c r="G79" s="146"/>
      <c r="H79" s="147"/>
      <c r="I79" s="1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x14ac:dyDescent="0.25">
      <c r="A80" s="99" t="s">
        <v>103</v>
      </c>
      <c r="B80" s="133"/>
      <c r="C80" s="19"/>
      <c r="D80" s="126"/>
      <c r="E80" s="127"/>
      <c r="F80" s="128"/>
      <c r="G80" s="127"/>
      <c r="H80" s="128"/>
      <c r="I80" s="80"/>
      <c r="J80" s="8"/>
      <c r="K80" s="8"/>
      <c r="L80" s="13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x14ac:dyDescent="0.25">
      <c r="A81" s="75" t="s">
        <v>104</v>
      </c>
      <c r="B81" s="87" t="s">
        <v>119</v>
      </c>
      <c r="C81" s="109"/>
      <c r="D81" s="110"/>
      <c r="E81" s="111"/>
      <c r="F81" s="112"/>
      <c r="G81" s="111"/>
      <c r="H81" s="112"/>
      <c r="I81" s="80"/>
      <c r="J81" s="8"/>
      <c r="K81" s="8"/>
      <c r="L81" s="13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x14ac:dyDescent="0.25">
      <c r="A82" s="149" t="s">
        <v>105</v>
      </c>
      <c r="B82" s="87" t="s">
        <v>119</v>
      </c>
      <c r="C82" s="109"/>
      <c r="D82" s="110"/>
      <c r="E82" s="111"/>
      <c r="F82" s="112"/>
      <c r="G82" s="111"/>
      <c r="H82" s="112"/>
      <c r="I82" s="80"/>
      <c r="J82" s="8"/>
      <c r="K82" s="8"/>
      <c r="L82" s="13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x14ac:dyDescent="0.25">
      <c r="A83" s="75" t="s">
        <v>106</v>
      </c>
      <c r="B83" s="87" t="s">
        <v>99</v>
      </c>
      <c r="C83" s="109"/>
      <c r="D83" s="110"/>
      <c r="E83" s="111"/>
      <c r="F83" s="112"/>
      <c r="G83" s="111"/>
      <c r="H83" s="112"/>
      <c r="I83" s="80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x14ac:dyDescent="0.25">
      <c r="A84" s="75" t="s">
        <v>171</v>
      </c>
      <c r="B84" s="87" t="s">
        <v>94</v>
      </c>
      <c r="C84" s="109"/>
      <c r="D84" s="110"/>
      <c r="E84" s="111"/>
      <c r="F84" s="112"/>
      <c r="G84" s="111"/>
      <c r="H84" s="112"/>
      <c r="I84" s="80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x14ac:dyDescent="0.25">
      <c r="A85" s="149" t="s">
        <v>172</v>
      </c>
      <c r="B85" s="87" t="s">
        <v>99</v>
      </c>
      <c r="C85" s="109"/>
      <c r="D85" s="110"/>
      <c r="E85" s="111"/>
      <c r="F85" s="112"/>
      <c r="G85" s="111"/>
      <c r="H85" s="112"/>
      <c r="I85" s="80"/>
      <c r="J85" s="9"/>
      <c r="K85" s="5"/>
      <c r="L85" s="5"/>
      <c r="M85" s="5"/>
      <c r="N85" s="5"/>
      <c r="O85" s="5"/>
      <c r="P85" s="5"/>
      <c r="Q85" s="10"/>
      <c r="R85" s="10"/>
      <c r="S85" s="10"/>
      <c r="T85" s="7"/>
      <c r="U85" s="7"/>
      <c r="V85" s="7"/>
      <c r="W85" s="7"/>
      <c r="X85" s="8"/>
      <c r="Y85" s="8"/>
      <c r="Z85" s="8"/>
      <c r="AA85" s="8"/>
      <c r="AB85" s="8"/>
    </row>
    <row r="86" spans="1:28" ht="15.75" x14ac:dyDescent="0.25">
      <c r="A86" s="149" t="s">
        <v>173</v>
      </c>
      <c r="B86" s="87" t="s">
        <v>119</v>
      </c>
      <c r="C86" s="109"/>
      <c r="D86" s="110"/>
      <c r="E86" s="111"/>
      <c r="F86" s="112"/>
      <c r="G86" s="111"/>
      <c r="H86" s="112"/>
      <c r="I86" s="80"/>
      <c r="J86" s="9"/>
      <c r="K86" s="11"/>
      <c r="L86" s="5"/>
      <c r="M86" s="5"/>
      <c r="N86" s="5"/>
      <c r="O86" s="5"/>
      <c r="P86" s="5"/>
      <c r="Q86" s="10"/>
      <c r="R86" s="10"/>
      <c r="S86" s="10"/>
      <c r="T86" s="7"/>
      <c r="U86" s="7"/>
      <c r="V86" s="7"/>
      <c r="W86" s="7"/>
      <c r="X86" s="8"/>
      <c r="Y86" s="8"/>
      <c r="Z86" s="8"/>
      <c r="AA86" s="8"/>
      <c r="AB86" s="8"/>
    </row>
    <row r="87" spans="1:28" ht="15.75" x14ac:dyDescent="0.25">
      <c r="A87" s="149" t="s">
        <v>98</v>
      </c>
      <c r="B87" s="87" t="s">
        <v>119</v>
      </c>
      <c r="C87" s="109"/>
      <c r="D87" s="110"/>
      <c r="E87" s="111"/>
      <c r="F87" s="112"/>
      <c r="G87" s="111"/>
      <c r="H87" s="112"/>
      <c r="I87" s="80"/>
      <c r="J87" s="9"/>
      <c r="K87" s="11"/>
      <c r="L87" s="5"/>
      <c r="M87" s="5"/>
      <c r="N87" s="5"/>
      <c r="O87" s="5"/>
      <c r="P87" s="5"/>
      <c r="Q87" s="10"/>
      <c r="R87" s="10"/>
      <c r="S87" s="10"/>
      <c r="T87" s="7"/>
      <c r="U87" s="7"/>
      <c r="V87" s="7"/>
      <c r="W87" s="7"/>
      <c r="X87" s="8"/>
      <c r="Y87" s="8"/>
      <c r="Z87" s="8"/>
      <c r="AA87" s="8"/>
      <c r="AB87" s="8"/>
    </row>
    <row r="88" spans="1:28" ht="15.75" x14ac:dyDescent="0.25">
      <c r="A88" s="151" t="s">
        <v>107</v>
      </c>
      <c r="B88" s="87"/>
      <c r="C88" s="109"/>
      <c r="D88" s="110"/>
      <c r="E88" s="111"/>
      <c r="F88" s="112"/>
      <c r="G88" s="111"/>
      <c r="H88" s="112"/>
      <c r="I88" s="80"/>
      <c r="J88" s="9"/>
      <c r="K88" s="11"/>
      <c r="L88" s="5"/>
      <c r="M88" s="5"/>
      <c r="N88" s="5"/>
      <c r="O88" s="5"/>
      <c r="P88" s="5"/>
      <c r="Q88" s="10"/>
      <c r="R88" s="10"/>
      <c r="S88" s="10"/>
      <c r="T88" s="7"/>
      <c r="U88" s="7"/>
      <c r="V88" s="7"/>
      <c r="W88" s="7"/>
      <c r="X88" s="8"/>
      <c r="Y88" s="8"/>
      <c r="Z88" s="8"/>
      <c r="AA88" s="8"/>
      <c r="AB88" s="8"/>
    </row>
    <row r="89" spans="1:28" ht="15.75" x14ac:dyDescent="0.25">
      <c r="A89" s="151" t="s">
        <v>108</v>
      </c>
      <c r="B89" s="87" t="s">
        <v>119</v>
      </c>
      <c r="C89" s="109"/>
      <c r="D89" s="110"/>
      <c r="E89" s="111"/>
      <c r="F89" s="112"/>
      <c r="G89" s="111"/>
      <c r="H89" s="112"/>
      <c r="I89" s="80"/>
      <c r="J89" s="9"/>
      <c r="K89" s="11"/>
      <c r="L89" s="5"/>
      <c r="M89" s="5"/>
      <c r="N89" s="5"/>
      <c r="O89" s="5"/>
      <c r="P89" s="5"/>
      <c r="Q89" s="10"/>
      <c r="R89" s="10"/>
      <c r="S89" s="10"/>
      <c r="T89" s="7"/>
      <c r="U89" s="7"/>
      <c r="V89" s="7"/>
      <c r="W89" s="7"/>
      <c r="X89" s="8"/>
      <c r="Y89" s="8"/>
      <c r="Z89" s="8"/>
      <c r="AA89" s="8"/>
      <c r="AB89" s="8"/>
    </row>
    <row r="90" spans="1:28" ht="15.75" x14ac:dyDescent="0.25">
      <c r="A90" s="99"/>
      <c r="B90" s="133"/>
      <c r="C90" s="19"/>
      <c r="D90" s="126"/>
      <c r="E90" s="127"/>
      <c r="F90" s="128"/>
      <c r="G90" s="127"/>
      <c r="H90" s="128"/>
      <c r="I90" s="80"/>
      <c r="J90" s="9"/>
      <c r="K90" s="11"/>
      <c r="L90" s="5"/>
      <c r="M90" s="5"/>
      <c r="N90" s="5"/>
      <c r="O90" s="5"/>
      <c r="P90" s="5"/>
      <c r="Q90" s="10"/>
      <c r="R90" s="10"/>
      <c r="S90" s="10"/>
      <c r="T90" s="7"/>
      <c r="U90" s="7"/>
      <c r="V90" s="7"/>
      <c r="W90" s="7"/>
      <c r="X90" s="8"/>
      <c r="Y90" s="8"/>
      <c r="Z90" s="8"/>
      <c r="AA90" s="8"/>
      <c r="AB90" s="8"/>
    </row>
    <row r="91" spans="1:28" ht="15.75" x14ac:dyDescent="0.25">
      <c r="A91" s="129" t="s">
        <v>125</v>
      </c>
      <c r="B91" s="130" t="s">
        <v>127</v>
      </c>
      <c r="C91" s="104">
        <f>D91*12*B10</f>
        <v>3512.5020000000004</v>
      </c>
      <c r="D91" s="105">
        <v>7.0000000000000007E-2</v>
      </c>
      <c r="E91" s="106">
        <v>2014.6</v>
      </c>
      <c r="F91" s="107">
        <f>E91/12/B10</f>
        <v>4.0148589239237441E-2</v>
      </c>
      <c r="G91" s="106">
        <f>C91-E91</f>
        <v>1497.9020000000005</v>
      </c>
      <c r="H91" s="118">
        <f>D91-F91</f>
        <v>2.9851410760762566E-2</v>
      </c>
      <c r="I91" s="108" t="s">
        <v>142</v>
      </c>
      <c r="J91" s="9"/>
      <c r="K91" s="11"/>
      <c r="L91" s="5"/>
      <c r="M91" s="5"/>
      <c r="N91" s="5"/>
      <c r="O91" s="5"/>
      <c r="P91" s="5"/>
      <c r="Q91" s="10"/>
      <c r="R91" s="10"/>
      <c r="S91" s="10"/>
      <c r="T91" s="7"/>
      <c r="U91" s="7"/>
      <c r="V91" s="7"/>
      <c r="W91" s="7"/>
      <c r="X91" s="8"/>
      <c r="Y91" s="8"/>
      <c r="Z91" s="8"/>
      <c r="AA91" s="8"/>
      <c r="AB91" s="8"/>
    </row>
    <row r="92" spans="1:28" ht="15.75" x14ac:dyDescent="0.25">
      <c r="A92" s="23" t="s">
        <v>126</v>
      </c>
      <c r="B92" s="87" t="s">
        <v>128</v>
      </c>
      <c r="C92" s="131"/>
      <c r="D92" s="105"/>
      <c r="E92" s="132"/>
      <c r="F92" s="107"/>
      <c r="G92" s="132"/>
      <c r="H92" s="107"/>
      <c r="I92" s="80"/>
      <c r="J92" s="9"/>
      <c r="K92" s="11"/>
      <c r="L92" s="5"/>
      <c r="M92" s="5"/>
      <c r="N92" s="5"/>
      <c r="O92" s="5"/>
      <c r="P92" s="5"/>
      <c r="Q92" s="10"/>
      <c r="R92" s="10"/>
      <c r="S92" s="10"/>
      <c r="T92" s="7"/>
      <c r="U92" s="7"/>
      <c r="V92" s="7"/>
      <c r="W92" s="7"/>
      <c r="X92" s="8"/>
      <c r="Y92" s="8"/>
      <c r="Z92" s="8"/>
      <c r="AA92" s="8"/>
      <c r="AB92" s="8"/>
    </row>
    <row r="93" spans="1:28" ht="15.75" x14ac:dyDescent="0.25">
      <c r="A93" s="23"/>
      <c r="B93" s="87"/>
      <c r="C93" s="131"/>
      <c r="D93" s="105"/>
      <c r="E93" s="132"/>
      <c r="F93" s="107"/>
      <c r="G93" s="132"/>
      <c r="H93" s="107"/>
      <c r="I93" s="80"/>
      <c r="J93" s="9"/>
      <c r="K93" s="5"/>
      <c r="L93" s="10"/>
      <c r="M93" s="10"/>
      <c r="N93" s="10"/>
      <c r="O93" s="10"/>
      <c r="P93" s="10"/>
      <c r="Q93" s="10"/>
      <c r="R93" s="10"/>
      <c r="S93" s="10"/>
      <c r="T93" s="7"/>
      <c r="U93" s="7"/>
      <c r="V93" s="7"/>
      <c r="W93" s="7"/>
      <c r="X93" s="8"/>
      <c r="Y93" s="8"/>
      <c r="Z93" s="8"/>
      <c r="AA93" s="8"/>
      <c r="AB93" s="8"/>
    </row>
    <row r="94" spans="1:28" ht="15.75" x14ac:dyDescent="0.25">
      <c r="A94" s="129" t="s">
        <v>109</v>
      </c>
      <c r="B94" s="130" t="s">
        <v>110</v>
      </c>
      <c r="C94" s="104">
        <f>D94*12*B10</f>
        <v>24587.513999999999</v>
      </c>
      <c r="D94" s="117">
        <v>0.49</v>
      </c>
      <c r="E94" s="106">
        <f>F94*12*B10</f>
        <v>24587.513999999999</v>
      </c>
      <c r="F94" s="118">
        <v>0.49</v>
      </c>
      <c r="G94" s="106">
        <f>C94-E94</f>
        <v>0</v>
      </c>
      <c r="H94" s="118">
        <f>D94-F94</f>
        <v>0</v>
      </c>
      <c r="I94" s="108"/>
      <c r="J94" s="9"/>
      <c r="K94" s="11"/>
      <c r="L94" s="5"/>
      <c r="M94" s="5"/>
      <c r="N94" s="5"/>
      <c r="O94" s="5"/>
      <c r="P94" s="5"/>
      <c r="Q94" s="10"/>
      <c r="R94" s="10"/>
      <c r="S94" s="10"/>
      <c r="T94" s="7"/>
      <c r="U94" s="7"/>
      <c r="V94" s="7"/>
      <c r="W94" s="7"/>
      <c r="X94" s="8"/>
      <c r="Y94" s="8"/>
      <c r="Z94" s="8"/>
      <c r="AA94" s="8"/>
      <c r="AB94" s="8"/>
    </row>
    <row r="95" spans="1:28" ht="15.75" x14ac:dyDescent="0.25">
      <c r="A95" s="23" t="s">
        <v>111</v>
      </c>
      <c r="B95" s="87"/>
      <c r="C95" s="131"/>
      <c r="D95" s="105"/>
      <c r="E95" s="132"/>
      <c r="F95" s="107"/>
      <c r="G95" s="132"/>
      <c r="H95" s="107"/>
      <c r="I95" s="80"/>
      <c r="J95" s="9"/>
      <c r="K95" s="11"/>
      <c r="L95" s="5"/>
      <c r="M95" s="5"/>
      <c r="N95" s="5"/>
      <c r="O95" s="5"/>
      <c r="P95" s="5"/>
      <c r="Q95" s="10"/>
      <c r="R95" s="10"/>
      <c r="S95" s="10"/>
      <c r="T95" s="7"/>
      <c r="U95" s="7"/>
      <c r="V95" s="7"/>
      <c r="W95" s="7"/>
      <c r="X95" s="8"/>
      <c r="Y95" s="8"/>
      <c r="Z95" s="8"/>
      <c r="AA95" s="8"/>
      <c r="AB95" s="8"/>
    </row>
    <row r="96" spans="1:28" ht="15.75" x14ac:dyDescent="0.25">
      <c r="A96" s="129" t="s">
        <v>151</v>
      </c>
      <c r="B96" s="130" t="s">
        <v>110</v>
      </c>
      <c r="C96" s="104">
        <f>D96*12*B10</f>
        <v>7526.79</v>
      </c>
      <c r="D96" s="117">
        <v>0.15</v>
      </c>
      <c r="E96" s="106">
        <v>24.33</v>
      </c>
      <c r="F96" s="118">
        <f>E96/12/B10</f>
        <v>4.8486805132068247E-4</v>
      </c>
      <c r="G96" s="106">
        <f>C96-E96</f>
        <v>7502.46</v>
      </c>
      <c r="H96" s="118">
        <f>D96-F96</f>
        <v>0.14951513194867933</v>
      </c>
      <c r="I96" s="80" t="s">
        <v>142</v>
      </c>
      <c r="J96" s="9"/>
      <c r="K96" s="11"/>
      <c r="L96" s="5"/>
      <c r="M96" s="5"/>
      <c r="N96" s="5"/>
      <c r="O96" s="5"/>
      <c r="P96" s="5"/>
      <c r="Q96" s="10"/>
      <c r="R96" s="10"/>
      <c r="S96" s="10"/>
      <c r="T96" s="7"/>
      <c r="U96" s="7"/>
      <c r="V96" s="7"/>
      <c r="W96" s="7"/>
      <c r="X96" s="8"/>
      <c r="Y96" s="8"/>
      <c r="Z96" s="8"/>
      <c r="AA96" s="8"/>
      <c r="AB96" s="8"/>
    </row>
    <row r="97" spans="1:28" ht="15.75" x14ac:dyDescent="0.25">
      <c r="A97" s="152" t="s">
        <v>150</v>
      </c>
      <c r="B97" s="133"/>
      <c r="C97" s="134"/>
      <c r="D97" s="135"/>
      <c r="E97" s="136"/>
      <c r="F97" s="137"/>
      <c r="G97" s="136"/>
      <c r="H97" s="137"/>
      <c r="I97" s="80"/>
      <c r="J97" s="9"/>
      <c r="K97" s="11"/>
      <c r="L97" s="5"/>
      <c r="M97" s="5"/>
      <c r="N97" s="5"/>
      <c r="O97" s="5"/>
      <c r="P97" s="5"/>
      <c r="Q97" s="10"/>
      <c r="R97" s="10"/>
      <c r="S97" s="10"/>
      <c r="T97" s="7"/>
      <c r="U97" s="7"/>
      <c r="V97" s="7"/>
      <c r="W97" s="7"/>
      <c r="X97" s="8"/>
      <c r="Y97" s="8"/>
      <c r="Z97" s="8"/>
      <c r="AA97" s="8"/>
      <c r="AB97" s="8"/>
    </row>
    <row r="98" spans="1:28" ht="15.75" x14ac:dyDescent="0.25">
      <c r="A98" s="20" t="s">
        <v>152</v>
      </c>
      <c r="B98" s="130" t="s">
        <v>118</v>
      </c>
      <c r="C98" s="104">
        <f>D98*12*B10</f>
        <v>75267.900000000009</v>
      </c>
      <c r="D98" s="117">
        <v>1.5</v>
      </c>
      <c r="E98" s="106">
        <f>F98*12*B10</f>
        <v>0</v>
      </c>
      <c r="F98" s="118">
        <v>0</v>
      </c>
      <c r="G98" s="106">
        <f>C98-E98</f>
        <v>75267.900000000009</v>
      </c>
      <c r="H98" s="118">
        <f>D98-F98</f>
        <v>1.5</v>
      </c>
      <c r="I98" s="80" t="s">
        <v>142</v>
      </c>
      <c r="J98" s="9"/>
      <c r="K98" s="5"/>
      <c r="L98" s="10"/>
      <c r="M98" s="10"/>
      <c r="N98" s="10"/>
      <c r="O98" s="10"/>
      <c r="P98" s="10"/>
      <c r="Q98" s="10"/>
      <c r="R98" s="10"/>
      <c r="S98" s="10"/>
      <c r="T98" s="7"/>
      <c r="U98" s="7"/>
      <c r="V98" s="7"/>
      <c r="W98" s="7"/>
      <c r="X98" s="8"/>
      <c r="Y98" s="8"/>
      <c r="Z98" s="8"/>
      <c r="AA98" s="8"/>
      <c r="AB98" s="8"/>
    </row>
    <row r="99" spans="1:28" ht="15.75" x14ac:dyDescent="0.25">
      <c r="A99" s="21" t="s">
        <v>117</v>
      </c>
      <c r="B99" s="87"/>
      <c r="C99" s="131"/>
      <c r="D99" s="153"/>
      <c r="E99" s="132"/>
      <c r="F99" s="107"/>
      <c r="G99" s="132"/>
      <c r="H99" s="107"/>
      <c r="I99" s="80"/>
      <c r="J99" s="9"/>
      <c r="K99" s="5"/>
      <c r="L99" s="5"/>
      <c r="M99" s="5"/>
      <c r="N99" s="5"/>
      <c r="O99" s="5"/>
      <c r="P99" s="5"/>
      <c r="Q99" s="5"/>
      <c r="R99" s="5"/>
      <c r="S99" s="5"/>
      <c r="T99" s="10"/>
      <c r="U99" s="10"/>
      <c r="V99" s="10"/>
      <c r="W99" s="10"/>
      <c r="X99" s="8"/>
      <c r="Y99" s="8"/>
      <c r="Z99" s="8"/>
      <c r="AA99" s="8"/>
      <c r="AB99" s="8"/>
    </row>
    <row r="100" spans="1:28" ht="15.75" x14ac:dyDescent="0.25">
      <c r="A100" s="100"/>
      <c r="B100" s="87"/>
      <c r="C100" s="134"/>
      <c r="D100" s="135"/>
      <c r="E100" s="136"/>
      <c r="F100" s="137"/>
      <c r="G100" s="136"/>
      <c r="H100" s="137"/>
      <c r="I100" s="80"/>
      <c r="J100" s="9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8"/>
      <c r="Y100" s="8"/>
      <c r="Z100" s="8"/>
      <c r="AA100" s="8"/>
      <c r="AB100" s="8"/>
    </row>
    <row r="101" spans="1:28" x14ac:dyDescent="0.25">
      <c r="A101" s="154" t="s">
        <v>112</v>
      </c>
      <c r="B101" s="130"/>
      <c r="C101" s="104">
        <f>C19+C34+C50+C54+C66+C91+C94+C98+C96</f>
        <v>1084861.3319999999</v>
      </c>
      <c r="D101" s="155">
        <f>D19+D34+D50+D54+D66+D91+D94+D98+D96</f>
        <v>21.619999999999994</v>
      </c>
      <c r="E101" s="106">
        <f>E19+E34+E50+E54+E66+E91+E94+E98+E96</f>
        <v>1000593.0699999998</v>
      </c>
      <c r="F101" s="156">
        <f>F19+F34+F50+F54+F66+F91+F94+F98+F96</f>
        <v>19.940633457290552</v>
      </c>
      <c r="G101" s="106">
        <f>C101-E101</f>
        <v>84268.262000000104</v>
      </c>
      <c r="H101" s="118">
        <f>D101-F101</f>
        <v>1.6793665427094417</v>
      </c>
      <c r="I101" s="10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x14ac:dyDescent="0.25">
      <c r="A102" s="157" t="s">
        <v>113</v>
      </c>
      <c r="B102" s="133"/>
      <c r="C102" s="134"/>
      <c r="D102" s="105"/>
      <c r="E102" s="136"/>
      <c r="F102" s="107"/>
      <c r="G102" s="136"/>
      <c r="H102" s="107"/>
      <c r="I102" s="80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x14ac:dyDescent="0.25">
      <c r="A103" s="129" t="s">
        <v>141</v>
      </c>
      <c r="B103" s="130"/>
      <c r="C103" s="104">
        <f>D103*12*B10</f>
        <v>141001.86600000001</v>
      </c>
      <c r="D103" s="117">
        <v>2.81</v>
      </c>
      <c r="E103" s="106">
        <f>F103*12*B10</f>
        <v>141001.86600000001</v>
      </c>
      <c r="F103" s="118">
        <v>2.81</v>
      </c>
      <c r="G103" s="106">
        <f>C103-E103</f>
        <v>0</v>
      </c>
      <c r="H103" s="118">
        <f>D103-F103</f>
        <v>0</v>
      </c>
      <c r="I103" s="10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x14ac:dyDescent="0.25">
      <c r="A104" s="23" t="s">
        <v>114</v>
      </c>
      <c r="B104" s="87"/>
      <c r="C104" s="131"/>
      <c r="D104" s="105"/>
      <c r="E104" s="132"/>
      <c r="F104" s="107"/>
      <c r="G104" s="132"/>
      <c r="H104" s="107"/>
      <c r="I104" s="80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x14ac:dyDescent="0.25">
      <c r="A105" s="152" t="s">
        <v>115</v>
      </c>
      <c r="B105" s="133"/>
      <c r="C105" s="134"/>
      <c r="D105" s="135"/>
      <c r="E105" s="136"/>
      <c r="F105" s="137"/>
      <c r="G105" s="136"/>
      <c r="H105" s="137"/>
      <c r="I105" s="80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75" x14ac:dyDescent="0.25">
      <c r="A106" s="129" t="s">
        <v>175</v>
      </c>
      <c r="B106" s="130" t="s">
        <v>97</v>
      </c>
      <c r="C106" s="104">
        <f>D106*12*B10</f>
        <v>35125.019999999997</v>
      </c>
      <c r="D106" s="117">
        <v>0.7</v>
      </c>
      <c r="E106" s="106">
        <f>F106*12*B10</f>
        <v>0</v>
      </c>
      <c r="F106" s="118">
        <v>0</v>
      </c>
      <c r="G106" s="106">
        <f>C106-E106</f>
        <v>35125.019999999997</v>
      </c>
      <c r="H106" s="118">
        <f>D106-F106</f>
        <v>0.7</v>
      </c>
      <c r="I106" s="108" t="s">
        <v>145</v>
      </c>
      <c r="J106" s="9"/>
      <c r="K106" s="5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8"/>
      <c r="Y106" s="8"/>
      <c r="Z106" s="8"/>
      <c r="AA106" s="8"/>
      <c r="AB106" s="8"/>
    </row>
    <row r="107" spans="1:28" ht="16.5" thickBot="1" x14ac:dyDescent="0.3">
      <c r="A107" s="23" t="s">
        <v>174</v>
      </c>
      <c r="B107" s="87"/>
      <c r="C107" s="131"/>
      <c r="D107" s="105"/>
      <c r="E107" s="132"/>
      <c r="F107" s="107"/>
      <c r="G107" s="132"/>
      <c r="H107" s="107"/>
      <c r="I107" s="15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8"/>
      <c r="Y107" s="8"/>
      <c r="Z107" s="8"/>
      <c r="AA107" s="8"/>
      <c r="AB107" s="8"/>
    </row>
    <row r="108" spans="1:28" x14ac:dyDescent="0.25">
      <c r="A108" s="159" t="s">
        <v>116</v>
      </c>
      <c r="B108" s="76"/>
      <c r="C108" s="160">
        <f>C101+C103+C106</f>
        <v>1260988.2179999999</v>
      </c>
      <c r="D108" s="161">
        <f>D101+D103+D106</f>
        <v>25.129999999999992</v>
      </c>
      <c r="E108" s="162">
        <f>E101+E103+E106</f>
        <v>1141594.9359999998</v>
      </c>
      <c r="F108" s="163">
        <f>F101+F103+F106</f>
        <v>22.750633457290551</v>
      </c>
      <c r="G108" s="162">
        <f>C108-E108</f>
        <v>119393.28200000012</v>
      </c>
      <c r="H108" s="164">
        <f>D108-F108</f>
        <v>2.379366542709441</v>
      </c>
      <c r="I108" s="108"/>
    </row>
    <row r="109" spans="1:28" ht="15.75" thickBot="1" x14ac:dyDescent="0.3">
      <c r="A109" s="165"/>
      <c r="B109" s="166"/>
      <c r="C109" s="167"/>
      <c r="D109" s="168"/>
      <c r="E109" s="169"/>
      <c r="F109" s="170"/>
      <c r="G109" s="169"/>
      <c r="H109" s="170"/>
      <c r="I109" s="42"/>
    </row>
    <row r="110" spans="1:28" x14ac:dyDescent="0.25">
      <c r="A110" s="171"/>
      <c r="B110" s="172"/>
      <c r="C110" s="173"/>
      <c r="D110" s="174"/>
      <c r="E110" s="175"/>
      <c r="F110" s="174"/>
      <c r="G110" s="173"/>
      <c r="H110" s="174"/>
      <c r="I110" s="42"/>
    </row>
    <row r="111" spans="1:28" ht="15.75" thickBot="1" x14ac:dyDescent="0.3">
      <c r="A111" s="171" t="s">
        <v>184</v>
      </c>
      <c r="B111" s="176"/>
      <c r="C111" s="177"/>
      <c r="D111" s="178"/>
      <c r="E111" s="19">
        <v>11074</v>
      </c>
      <c r="F111" s="178"/>
      <c r="G111" s="177"/>
      <c r="H111" s="178"/>
      <c r="I111" s="30" t="s">
        <v>185</v>
      </c>
    </row>
    <row r="112" spans="1:28" x14ac:dyDescent="0.25">
      <c r="A112" s="179"/>
      <c r="B112" s="180"/>
      <c r="C112" s="181"/>
      <c r="D112" s="163"/>
      <c r="E112" s="181"/>
      <c r="F112" s="163"/>
      <c r="G112" s="181"/>
      <c r="H112" s="164"/>
      <c r="I112" s="42"/>
    </row>
    <row r="113" spans="1:10" ht="15.75" thickBot="1" x14ac:dyDescent="0.3">
      <c r="A113" s="182" t="s">
        <v>149</v>
      </c>
      <c r="B113" s="183"/>
      <c r="C113" s="184"/>
      <c r="D113" s="185"/>
      <c r="E113" s="186">
        <f>E108+E111</f>
        <v>1152668.9359999998</v>
      </c>
      <c r="F113" s="185"/>
      <c r="G113" s="184"/>
      <c r="H113" s="185"/>
      <c r="I113" s="42"/>
    </row>
    <row r="114" spans="1:10" x14ac:dyDescent="0.25">
      <c r="A114" s="187"/>
      <c r="B114" s="188"/>
      <c r="C114" s="189"/>
      <c r="D114" s="189"/>
      <c r="E114" s="153"/>
      <c r="F114" s="189"/>
      <c r="G114" s="189"/>
      <c r="H114" s="189"/>
      <c r="I114" s="42"/>
    </row>
    <row r="115" spans="1:10" x14ac:dyDescent="0.25">
      <c r="A115" s="187"/>
      <c r="B115" s="188"/>
      <c r="C115" s="189"/>
      <c r="D115" s="189"/>
      <c r="E115" s="153"/>
      <c r="F115" s="189"/>
      <c r="G115" s="189"/>
      <c r="H115" s="189"/>
      <c r="I115" s="42"/>
    </row>
    <row r="116" spans="1:10" x14ac:dyDescent="0.25">
      <c r="A116" s="187"/>
      <c r="B116" s="188"/>
      <c r="C116" s="189"/>
      <c r="D116" s="189"/>
      <c r="E116" s="153"/>
      <c r="F116" s="189"/>
      <c r="G116" s="189"/>
      <c r="H116" s="189"/>
      <c r="I116" s="42"/>
    </row>
    <row r="117" spans="1:10" x14ac:dyDescent="0.25">
      <c r="A117" s="187"/>
      <c r="B117" s="188"/>
      <c r="C117" s="189"/>
      <c r="D117" s="189"/>
      <c r="E117" s="153"/>
      <c r="F117" s="189"/>
      <c r="G117" s="189"/>
      <c r="H117" s="189"/>
      <c r="I117" s="42"/>
    </row>
    <row r="118" spans="1:10" ht="14.25" customHeight="1" x14ac:dyDescent="0.25">
      <c r="A118" s="190"/>
      <c r="B118" s="190"/>
      <c r="C118" s="190"/>
      <c r="D118" s="190"/>
      <c r="E118" s="190"/>
      <c r="F118" s="190"/>
      <c r="G118" s="190"/>
      <c r="H118" s="190"/>
      <c r="I118" s="42"/>
    </row>
    <row r="119" spans="1:10" ht="15.75" x14ac:dyDescent="0.25">
      <c r="A119" s="41" t="s">
        <v>186</v>
      </c>
      <c r="B119" s="41"/>
      <c r="C119" s="41"/>
      <c r="D119" s="41"/>
      <c r="E119" s="41"/>
      <c r="F119" s="41"/>
      <c r="G119" s="41"/>
      <c r="H119" s="41"/>
      <c r="I119" s="31"/>
    </row>
    <row r="120" spans="1:10" x14ac:dyDescent="0.25">
      <c r="A120" s="190"/>
      <c r="B120" s="190"/>
      <c r="C120" s="190"/>
      <c r="D120" s="190"/>
      <c r="E120" s="191"/>
      <c r="F120" s="190"/>
      <c r="G120" s="190"/>
      <c r="H120" s="190"/>
      <c r="I120" s="42"/>
    </row>
    <row r="121" spans="1:10" ht="15.75" x14ac:dyDescent="0.25">
      <c r="A121" s="41" t="s">
        <v>6</v>
      </c>
      <c r="B121" s="41"/>
      <c r="C121" s="41"/>
      <c r="D121" s="31"/>
      <c r="E121" s="31"/>
      <c r="F121" s="31"/>
      <c r="G121" s="32"/>
      <c r="H121" s="31"/>
      <c r="I121" s="31"/>
    </row>
    <row r="122" spans="1:10" ht="15.75" x14ac:dyDescent="0.25">
      <c r="A122" s="41"/>
      <c r="B122" s="41"/>
      <c r="C122" s="41"/>
      <c r="D122" s="31"/>
      <c r="E122" s="31"/>
      <c r="F122" s="31"/>
      <c r="G122" s="31"/>
      <c r="H122" s="31"/>
      <c r="I122" s="31"/>
      <c r="J122" s="41"/>
    </row>
    <row r="123" spans="1:10" ht="15.75" x14ac:dyDescent="0.25">
      <c r="A123" s="41"/>
      <c r="B123" s="41"/>
      <c r="C123" s="41"/>
      <c r="D123" s="31"/>
      <c r="E123" s="31"/>
      <c r="F123" s="31"/>
      <c r="G123" s="32"/>
      <c r="H123" s="31"/>
      <c r="I123" s="31"/>
    </row>
    <row r="124" spans="1:10" ht="15.75" x14ac:dyDescent="0.25">
      <c r="A124" s="41"/>
      <c r="B124" s="41"/>
      <c r="C124" s="41"/>
      <c r="D124" s="31"/>
      <c r="E124" s="31"/>
      <c r="F124" s="31"/>
      <c r="G124" s="31"/>
      <c r="H124" s="31"/>
      <c r="I124" s="31"/>
    </row>
    <row r="125" spans="1:10" ht="15.75" x14ac:dyDescent="0.25">
      <c r="A125" s="41"/>
      <c r="B125" s="41"/>
      <c r="C125" s="41"/>
      <c r="D125" s="31"/>
      <c r="E125" s="31"/>
      <c r="F125" s="31"/>
      <c r="G125" s="32"/>
      <c r="H125" s="31"/>
      <c r="I125" s="31"/>
    </row>
    <row r="126" spans="1:10" x14ac:dyDescent="0.25">
      <c r="A126" s="190"/>
      <c r="B126" s="190"/>
      <c r="C126" s="190"/>
      <c r="D126" s="33"/>
      <c r="E126" s="33"/>
      <c r="F126" s="33"/>
      <c r="G126" s="33"/>
      <c r="H126" s="33"/>
    </row>
    <row r="127" spans="1:10" x14ac:dyDescent="0.25">
      <c r="A127" s="190"/>
      <c r="B127" s="190"/>
      <c r="C127" s="190"/>
      <c r="D127" s="33"/>
      <c r="E127" s="33"/>
      <c r="F127" s="33"/>
      <c r="G127" s="33"/>
      <c r="H127" s="33"/>
    </row>
    <row r="128" spans="1:10" ht="15.75" x14ac:dyDescent="0.25">
      <c r="A128" s="41"/>
      <c r="B128" s="41"/>
      <c r="C128" s="41"/>
      <c r="D128" s="31"/>
      <c r="E128" s="31"/>
      <c r="F128" s="31"/>
      <c r="G128" s="31"/>
      <c r="H128" s="31"/>
      <c r="I128" s="31"/>
    </row>
  </sheetData>
  <pageMargins left="0" right="0" top="0" bottom="0" header="0.31496062992125984" footer="0.31496062992125984"/>
  <pageSetup paperSize="9" scale="2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2025-03-24T02:10:36Z</dcterms:modified>
</cp:coreProperties>
</file>