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20" l="1"/>
  <c r="L31" i="20"/>
  <c r="L28" i="20"/>
  <c r="L33" i="20" l="1"/>
  <c r="S17" i="20"/>
  <c r="L17" i="20"/>
  <c r="L19" i="20" l="1"/>
  <c r="L21" i="20"/>
  <c r="S19" i="20"/>
  <c r="R19" i="20"/>
  <c r="R21" i="20" s="1"/>
  <c r="Q19" i="20"/>
  <c r="Q21" i="20" s="1"/>
  <c r="P19" i="20"/>
  <c r="F117" i="20"/>
  <c r="H117" i="20" s="1"/>
  <c r="F113" i="20"/>
  <c r="H113" i="20" s="1"/>
  <c r="F111" i="20"/>
  <c r="F108" i="20"/>
  <c r="H108" i="20" s="1"/>
  <c r="F100" i="20"/>
  <c r="H100" i="20" s="1"/>
  <c r="F98" i="20"/>
  <c r="F104" i="20" s="1"/>
  <c r="E115" i="20"/>
  <c r="E102" i="20"/>
  <c r="E96" i="20"/>
  <c r="E93" i="20"/>
  <c r="E66" i="20"/>
  <c r="E55" i="20"/>
  <c r="E51" i="20"/>
  <c r="E35" i="20"/>
  <c r="E21" i="20"/>
  <c r="C117" i="20"/>
  <c r="C115" i="20"/>
  <c r="G115" i="20" s="1"/>
  <c r="C113" i="20"/>
  <c r="C111" i="20"/>
  <c r="C108" i="20"/>
  <c r="C102" i="20"/>
  <c r="C100" i="20"/>
  <c r="G100" i="20" s="1"/>
  <c r="C98" i="20"/>
  <c r="C96" i="20"/>
  <c r="C93" i="20"/>
  <c r="C66" i="20"/>
  <c r="C55" i="20"/>
  <c r="C51" i="20"/>
  <c r="C35" i="20"/>
  <c r="C21" i="20"/>
  <c r="T17" i="20"/>
  <c r="T19" i="20"/>
  <c r="G102" i="20"/>
  <c r="G21" i="20"/>
  <c r="H115" i="20"/>
  <c r="H111" i="20"/>
  <c r="G111" i="20"/>
  <c r="D106" i="20"/>
  <c r="D104" i="20"/>
  <c r="D120" i="20" s="1"/>
  <c r="H102" i="20"/>
  <c r="H96" i="20"/>
  <c r="H93" i="20"/>
  <c r="H66" i="20"/>
  <c r="H55" i="20"/>
  <c r="H51" i="20"/>
  <c r="H35" i="20"/>
  <c r="N28" i="20"/>
  <c r="N31" i="20" s="1"/>
  <c r="M28" i="20"/>
  <c r="M31" i="20" s="1"/>
  <c r="N24" i="20"/>
  <c r="M24" i="20"/>
  <c r="Y21" i="20"/>
  <c r="X21" i="20"/>
  <c r="W21" i="20"/>
  <c r="V21" i="20"/>
  <c r="U21" i="20"/>
  <c r="S21" i="20"/>
  <c r="P21" i="20"/>
  <c r="O21" i="20"/>
  <c r="N21" i="20"/>
  <c r="M21" i="20"/>
  <c r="H21" i="20"/>
  <c r="H98" i="20" l="1"/>
  <c r="G35" i="20"/>
  <c r="F106" i="20"/>
  <c r="F120" i="20" s="1"/>
  <c r="H120" i="20" s="1"/>
  <c r="G117" i="20"/>
  <c r="G66" i="20"/>
  <c r="C104" i="20"/>
  <c r="T21" i="20"/>
  <c r="L24" i="20"/>
  <c r="G113" i="20"/>
  <c r="E106" i="20"/>
  <c r="E104" i="20"/>
  <c r="C106" i="20"/>
  <c r="G98" i="20"/>
  <c r="G96" i="20"/>
  <c r="G93" i="20"/>
  <c r="G55" i="20"/>
  <c r="G51" i="20"/>
  <c r="G108" i="20"/>
  <c r="H104" i="20"/>
  <c r="H106" i="20" l="1"/>
  <c r="G106" i="20"/>
  <c r="E120" i="20"/>
  <c r="E125" i="20" s="1"/>
  <c r="G104" i="20"/>
  <c r="C120" i="20"/>
  <c r="G120" i="20" l="1"/>
</calcChain>
</file>

<file path=xl/sharedStrings.xml><?xml version="1.0" encoding="utf-8"?>
<sst xmlns="http://schemas.openxmlformats.org/spreadsheetml/2006/main" count="286" uniqueCount="202">
  <si>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</si>
  <si>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</si>
  <si>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</si>
  <si>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</si>
  <si>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</si>
  <si>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           по многоквартирному дому, расположенному по адресу: Кубовая, 113/1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</si>
  <si>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</si>
  <si>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</si>
  <si>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</si>
  <si>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</si>
  <si>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Разовый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</si>
  <si>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</si>
  <si>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</si>
  <si>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</si>
  <si>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</si>
  <si>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</si>
  <si>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сбор,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</si>
  <si>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</si>
  <si>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</si>
  <si>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</si>
  <si>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</si>
  <si>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</si>
  <si>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</si>
  <si>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</si>
  <si>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</si>
  <si>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</si>
  <si>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</si>
  <si>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</si>
  <si>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</si>
  <si>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</si>
  <si>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</si>
  <si>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</si>
  <si>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</si>
  <si>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</si>
  <si>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</si>
  <si>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</si>
  <si>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</si>
  <si>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</si>
  <si>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</si>
  <si>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</si>
  <si>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</si>
  <si>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</si>
  <si>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</si>
  <si>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</si>
  <si>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</si>
  <si>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</si>
  <si>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</si>
  <si>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</si>
  <si>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</si>
  <si>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</si>
  <si>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</si>
  <si>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</si>
  <si>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 xml:space="preserve"> закрытие на замки подвальных дверей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</si>
  <si>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</si>
  <si>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</si>
  <si>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</si>
  <si>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</si>
  <si>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</si>
  <si>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</si>
  <si>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(с уч.задолженности )</t>
  </si>
  <si>
    <t>II</t>
  </si>
  <si>
    <t>в системах  отопления, водоснабжения,</t>
  </si>
  <si>
    <t>водоотведения, электроснабжения,</t>
  </si>
  <si>
    <t xml:space="preserve">Поступления от размещения оборудования связи 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</si>
  <si>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</si>
  <si>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</si>
  <si>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</si>
  <si>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</si>
  <si>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</si>
  <si>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>Итого</t>
  </si>
  <si>
    <t xml:space="preserve">мелкий ремонт изоляции; проверка </t>
  </si>
  <si>
    <t>Примечание: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</si>
  <si>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</si>
  <si>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</si>
  <si>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</si>
  <si>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</si>
  <si>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</si>
  <si>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</si>
  <si>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</si>
  <si>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</si>
  <si>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</si>
  <si>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</si>
  <si>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</si>
  <si>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</si>
  <si>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</si>
  <si>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</si>
  <si>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</si>
  <si>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</si>
  <si>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</si>
  <si>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</si>
  <si>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</si>
  <si>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</si>
  <si>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</si>
  <si>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</si>
  <si>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очистка крышек люков колодцев и пожарных</t>
  </si>
  <si>
    <t>в зимний период</t>
  </si>
  <si>
    <t xml:space="preserve">выпавшего снега и очистка придомовой </t>
  </si>
  <si>
    <t>придомовой территории от снега наносного про-</t>
  </si>
  <si>
    <t xml:space="preserve">исхождения, уборка крыльца и /или площадки 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</si>
  <si>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</si>
  <si>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</si>
  <si>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</si>
  <si>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</si>
  <si>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</si>
  <si>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5.2. Уборка придомовой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</si>
  <si>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</si>
  <si>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</si>
  <si>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</si>
  <si>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</si>
  <si>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</si>
  <si>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</si>
  <si>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</si>
  <si>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 xml:space="preserve">7. Обслуживание </t>
  </si>
  <si>
    <t>Ежемесячно</t>
  </si>
  <si>
    <t>ОПУ</t>
  </si>
  <si>
    <t>внутридомовых</t>
  </si>
  <si>
    <t xml:space="preserve">газовых сетей </t>
  </si>
  <si>
    <t xml:space="preserve">Всего стоимость работ и услуг </t>
  </si>
  <si>
    <t xml:space="preserve"> по управлению и содержанию дома</t>
  </si>
  <si>
    <t>1 раз в квартал</t>
  </si>
  <si>
    <t>Круглосуточно</t>
  </si>
  <si>
    <t>н/жилых помещений</t>
  </si>
  <si>
    <t>В зимний период</t>
  </si>
  <si>
    <t>Подметание территории</t>
  </si>
  <si>
    <t>(грунт,отмостка,входы в подъезды),</t>
  </si>
  <si>
    <t xml:space="preserve">Уборка территории, </t>
  </si>
  <si>
    <t xml:space="preserve">гидрантов от снега и льда, сдвигание свеже- </t>
  </si>
  <si>
    <t>территории от снега и льда, очистка</t>
  </si>
  <si>
    <t>перед входом в подъезд, посыпка территории</t>
  </si>
  <si>
    <t>перерасчет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</si>
  <si>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</si>
  <si>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</si>
  <si>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</si>
  <si>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</si>
  <si>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</si>
  <si>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</si>
  <si>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</si>
  <si>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</si>
  <si>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Остаток д/ср-в от размещения оборуд.связи</t>
  </si>
  <si>
    <t>по заявке (1 раз в год)</t>
  </si>
  <si>
    <t xml:space="preserve">    дезинсекция</t>
  </si>
  <si>
    <t>управлению многоквартирным домом</t>
  </si>
  <si>
    <t>Дополнительные</t>
  </si>
  <si>
    <t>работы и услуги</t>
  </si>
  <si>
    <t>1. Механизированная уборка</t>
  </si>
  <si>
    <t>придомовой террит-рии</t>
  </si>
  <si>
    <t>с вывозом снега на отвал</t>
  </si>
  <si>
    <t>3. Тех.обслуживание</t>
  </si>
  <si>
    <t xml:space="preserve">остат </t>
  </si>
  <si>
    <t>(Лаб.анализ воды)</t>
  </si>
  <si>
    <t>8. Дератизация</t>
  </si>
  <si>
    <t>п.4=п.1+п.2-п.3;  п.6=п.2-п.5;  п.7=п.3-п.5;  п.II=п.I+п.7</t>
  </si>
  <si>
    <t>мелкий ремонт окон и дверей;</t>
  </si>
  <si>
    <t>9. Содержание</t>
  </si>
  <si>
    <t>контейнерной площадки</t>
  </si>
  <si>
    <t xml:space="preserve">10 Услуги и работы по </t>
  </si>
  <si>
    <t>Текущий</t>
  </si>
  <si>
    <t>ремонт</t>
  </si>
  <si>
    <t>Итого:</t>
  </si>
  <si>
    <t>шлагбаума (1 шт), калиток (2 шт)</t>
  </si>
  <si>
    <t>4. Тех.обслуживание</t>
  </si>
  <si>
    <t>видеонаблюдения</t>
  </si>
  <si>
    <t xml:space="preserve">5. Обслуживание газонов </t>
  </si>
  <si>
    <t>и зеленых насождений</t>
  </si>
  <si>
    <t>остат</t>
  </si>
  <si>
    <t xml:space="preserve">конструктивных </t>
  </si>
  <si>
    <t>элементов здания</t>
  </si>
  <si>
    <t xml:space="preserve">обслуживание </t>
  </si>
  <si>
    <t>2.Техническое обслуживание</t>
  </si>
  <si>
    <t>многоквартирного дома</t>
  </si>
  <si>
    <t xml:space="preserve">внутридомовых  </t>
  </si>
  <si>
    <t>инженерных сетей и</t>
  </si>
  <si>
    <t>обслуживание системы</t>
  </si>
  <si>
    <t xml:space="preserve">электроснабжения </t>
  </si>
  <si>
    <t>5. Санитарные работы</t>
  </si>
  <si>
    <t xml:space="preserve">по содержанию помещений </t>
  </si>
  <si>
    <t>общего пользования</t>
  </si>
  <si>
    <t xml:space="preserve">6. Уборка земельного </t>
  </si>
  <si>
    <t xml:space="preserve">участка входящего </t>
  </si>
  <si>
    <t xml:space="preserve">в состав общего </t>
  </si>
  <si>
    <t>имущества дома</t>
  </si>
  <si>
    <t>6. Тех. обслуживание</t>
  </si>
  <si>
    <t xml:space="preserve"> 1 пост стационарный (24 ч)</t>
  </si>
  <si>
    <t>2. Услуги охранного предприятия</t>
  </si>
  <si>
    <t xml:space="preserve">По договору со специализированной </t>
  </si>
  <si>
    <t>организацией</t>
  </si>
  <si>
    <t>Май-сентябрь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</si>
  <si>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</si>
  <si>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</si>
  <si>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</si>
  <si>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</si>
  <si>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</si>
  <si>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</si>
  <si>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</si>
  <si>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>Приобретение урн (2 шт)</t>
  </si>
  <si>
    <t>Установка бортовых камней в зоне стыков двух детских площадок</t>
  </si>
  <si>
    <t>(с резиновым покрытием и без резинового покрытия) (9 пог. м.)</t>
  </si>
  <si>
    <t>ПЗСД Тек рем</t>
  </si>
  <si>
    <t xml:space="preserve">Работы по обработке хвойных деревьев (4 шт) </t>
  </si>
  <si>
    <t>от болезней и вредителей</t>
  </si>
  <si>
    <t>ПЗСД Газоны</t>
  </si>
  <si>
    <t>И.о. генерального директора ООО "УК "Светлая Роща"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</si>
</sst>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83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/>
    <xf numFmtId="164" fontId="0" fillId="0" borderId="0" xfId="0" applyNumberFormat="1" applyFill="1"/>
    <xf numFmtId="0" fontId="2" fillId="0" borderId="0" xfId="0" applyFont="1" applyFill="1"/>
    <xf numFmtId="2" fontId="2" fillId="0" borderId="0" xfId="0" applyNumberFormat="1" applyFont="1" applyFill="1"/>
    <xf numFmtId="2" fontId="7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2" fontId="0" fillId="0" borderId="0" xfId="0" applyNumberFormat="1" applyFont="1" applyFill="1" applyBorder="1"/>
    <xf numFmtId="0" fontId="16" fillId="0" borderId="0" xfId="0" applyFont="1" applyFill="1"/>
    <xf numFmtId="2" fontId="16" fillId="0" borderId="0" xfId="0" applyNumberFormat="1" applyFont="1" applyFill="1"/>
    <xf numFmtId="164" fontId="16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0" fillId="0" borderId="1" xfId="0" applyFill="1" applyBorder="1"/>
    <xf numFmtId="0" fontId="6" fillId="0" borderId="4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5" xfId="0" applyFill="1" applyBorder="1"/>
    <xf numFmtId="0" fontId="6" fillId="0" borderId="19" xfId="0" applyFont="1" applyFill="1" applyBorder="1"/>
    <xf numFmtId="0" fontId="6" fillId="0" borderId="2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6" fillId="0" borderId="2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0" fillId="0" borderId="23" xfId="0" applyFill="1" applyBorder="1"/>
    <xf numFmtId="0" fontId="6" fillId="0" borderId="27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5" fillId="0" borderId="31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32" xfId="0" applyFont="1" applyFill="1" applyBorder="1"/>
    <xf numFmtId="2" fontId="5" fillId="0" borderId="32" xfId="0" applyNumberFormat="1" applyFont="1" applyFill="1" applyBorder="1"/>
    <xf numFmtId="0" fontId="6" fillId="0" borderId="32" xfId="0" applyFont="1" applyFill="1" applyBorder="1"/>
    <xf numFmtId="0" fontId="6" fillId="0" borderId="33" xfId="0" applyFont="1" applyFill="1" applyBorder="1"/>
    <xf numFmtId="0" fontId="3" fillId="0" borderId="21" xfId="0" applyFont="1" applyFill="1" applyBorder="1"/>
    <xf numFmtId="0" fontId="7" fillId="0" borderId="6" xfId="0" applyFont="1" applyFill="1" applyBorder="1"/>
    <xf numFmtId="0" fontId="6" fillId="0" borderId="35" xfId="0" applyFont="1" applyFill="1" applyBorder="1"/>
    <xf numFmtId="0" fontId="6" fillId="0" borderId="14" xfId="0" applyFont="1" applyFill="1" applyBorder="1"/>
    <xf numFmtId="2" fontId="6" fillId="0" borderId="36" xfId="0" applyNumberFormat="1" applyFont="1" applyFill="1" applyBorder="1"/>
    <xf numFmtId="2" fontId="6" fillId="0" borderId="37" xfId="0" applyNumberFormat="1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8" xfId="0" applyFont="1" applyFill="1" applyBorder="1"/>
    <xf numFmtId="0" fontId="3" fillId="0" borderId="9" xfId="0" applyFont="1" applyFill="1" applyBorder="1"/>
    <xf numFmtId="0" fontId="3" fillId="0" borderId="57" xfId="0" applyFont="1" applyFill="1" applyBorder="1"/>
    <xf numFmtId="0" fontId="3" fillId="0" borderId="30" xfId="0" applyFont="1" applyFill="1" applyBorder="1" applyAlignment="1">
      <alignment horizontal="center"/>
    </xf>
    <xf numFmtId="0" fontId="3" fillId="0" borderId="29" xfId="0" applyFont="1" applyFill="1" applyBorder="1"/>
    <xf numFmtId="2" fontId="6" fillId="0" borderId="51" xfId="0" applyNumberFormat="1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34" xfId="0" applyFont="1" applyFill="1" applyBorder="1"/>
    <xf numFmtId="0" fontId="6" fillId="0" borderId="36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3" fillId="0" borderId="4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1" fillId="0" borderId="47" xfId="0" applyFont="1" applyFill="1" applyBorder="1"/>
    <xf numFmtId="2" fontId="11" fillId="0" borderId="41" xfId="0" applyNumberFormat="1" applyFont="1" applyFill="1" applyBorder="1" applyAlignment="1">
      <alignment horizontal="center"/>
    </xf>
    <xf numFmtId="2" fontId="11" fillId="0" borderId="19" xfId="0" applyNumberFormat="1" applyFont="1" applyFill="1" applyBorder="1" applyAlignment="1">
      <alignment horizontal="center"/>
    </xf>
    <xf numFmtId="2" fontId="11" fillId="0" borderId="15" xfId="0" applyNumberFormat="1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0" fontId="11" fillId="0" borderId="28" xfId="0" applyFont="1" applyFill="1" applyBorder="1"/>
    <xf numFmtId="0" fontId="6" fillId="0" borderId="37" xfId="0" applyFont="1" applyFill="1" applyBorder="1"/>
    <xf numFmtId="0" fontId="6" fillId="0" borderId="15" xfId="0" applyFont="1" applyFill="1" applyBorder="1"/>
    <xf numFmtId="0" fontId="8" fillId="0" borderId="14" xfId="0" applyFont="1" applyFill="1" applyBorder="1"/>
    <xf numFmtId="0" fontId="5" fillId="0" borderId="35" xfId="0" applyFont="1" applyFill="1" applyBorder="1" applyAlignment="1">
      <alignment horizontal="center"/>
    </xf>
    <xf numFmtId="2" fontId="5" fillId="0" borderId="36" xfId="0" applyNumberFormat="1" applyFont="1" applyFill="1" applyBorder="1"/>
    <xf numFmtId="0" fontId="11" fillId="0" borderId="14" xfId="0" applyFont="1" applyFill="1" applyBorder="1"/>
    <xf numFmtId="2" fontId="6" fillId="0" borderId="36" xfId="0" applyNumberFormat="1" applyFont="1" applyFill="1" applyBorder="1" applyAlignment="1"/>
    <xf numFmtId="2" fontId="6" fillId="0" borderId="55" xfId="0" applyNumberFormat="1" applyFont="1" applyFill="1" applyBorder="1" applyAlignment="1"/>
    <xf numFmtId="0" fontId="7" fillId="0" borderId="36" xfId="0" applyFont="1" applyFill="1" applyBorder="1"/>
    <xf numFmtId="2" fontId="7" fillId="0" borderId="36" xfId="0" applyNumberFormat="1" applyFont="1" applyFill="1" applyBorder="1" applyAlignment="1">
      <alignment horizontal="right"/>
    </xf>
    <xf numFmtId="0" fontId="11" fillId="0" borderId="16" xfId="0" applyFont="1" applyFill="1" applyBorder="1"/>
    <xf numFmtId="0" fontId="3" fillId="0" borderId="43" xfId="0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center"/>
    </xf>
    <xf numFmtId="0" fontId="7" fillId="0" borderId="47" xfId="0" applyFont="1" applyFill="1" applyBorder="1"/>
    <xf numFmtId="2" fontId="7" fillId="0" borderId="52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 vertical="center"/>
    </xf>
    <xf numFmtId="0" fontId="5" fillId="0" borderId="36" xfId="0" applyFont="1" applyFill="1" applyBorder="1"/>
    <xf numFmtId="0" fontId="14" fillId="0" borderId="0" xfId="0" applyFont="1" applyFill="1"/>
    <xf numFmtId="0" fontId="3" fillId="0" borderId="16" xfId="0" applyFont="1" applyFill="1" applyBorder="1" applyAlignment="1">
      <alignment horizontal="left"/>
    </xf>
    <xf numFmtId="0" fontId="6" fillId="0" borderId="44" xfId="0" applyFont="1" applyFill="1" applyBorder="1"/>
    <xf numFmtId="0" fontId="6" fillId="0" borderId="45" xfId="0" applyFont="1" applyFill="1" applyBorder="1"/>
    <xf numFmtId="2" fontId="6" fillId="0" borderId="45" xfId="0" applyNumberFormat="1" applyFont="1" applyFill="1" applyBorder="1"/>
    <xf numFmtId="2" fontId="6" fillId="0" borderId="46" xfId="0" applyNumberFormat="1" applyFont="1" applyFill="1" applyBorder="1"/>
    <xf numFmtId="2" fontId="6" fillId="0" borderId="0" xfId="0" applyNumberFormat="1" applyFont="1" applyFill="1"/>
    <xf numFmtId="2" fontId="3" fillId="0" borderId="40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0" fontId="11" fillId="0" borderId="42" xfId="0" applyFont="1" applyFill="1" applyBorder="1"/>
    <xf numFmtId="0" fontId="3" fillId="0" borderId="43" xfId="0" applyFont="1" applyFill="1" applyBorder="1" applyAlignment="1">
      <alignment horizontal="center"/>
    </xf>
    <xf numFmtId="2" fontId="11" fillId="0" borderId="34" xfId="0" applyNumberFormat="1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2" fontId="11" fillId="0" borderId="48" xfId="0" applyNumberFormat="1" applyFont="1" applyFill="1" applyBorder="1" applyAlignment="1">
      <alignment horizontal="center"/>
    </xf>
    <xf numFmtId="2" fontId="11" fillId="0" borderId="53" xfId="0" applyNumberFormat="1" applyFont="1" applyFill="1" applyBorder="1" applyAlignment="1">
      <alignment horizontal="center"/>
    </xf>
    <xf numFmtId="0" fontId="7" fillId="0" borderId="42" xfId="0" applyFont="1" applyFill="1" applyBorder="1"/>
    <xf numFmtId="2" fontId="3" fillId="0" borderId="41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center"/>
    </xf>
    <xf numFmtId="0" fontId="3" fillId="0" borderId="42" xfId="0" applyFont="1" applyFill="1" applyBorder="1"/>
    <xf numFmtId="0" fontId="12" fillId="0" borderId="42" xfId="0" applyFont="1" applyFill="1" applyBorder="1"/>
    <xf numFmtId="0" fontId="12" fillId="0" borderId="28" xfId="0" applyFont="1" applyFill="1" applyBorder="1"/>
    <xf numFmtId="2" fontId="11" fillId="0" borderId="0" xfId="0" applyNumberFormat="1" applyFont="1" applyFill="1" applyBorder="1" applyAlignment="1">
      <alignment horizontal="center"/>
    </xf>
    <xf numFmtId="0" fontId="13" fillId="0" borderId="42" xfId="0" applyFont="1" applyFill="1" applyBorder="1"/>
    <xf numFmtId="0" fontId="7" fillId="0" borderId="43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1" fillId="0" borderId="38" xfId="0" applyFont="1" applyFill="1" applyBorder="1"/>
    <xf numFmtId="2" fontId="11" fillId="0" borderId="7" xfId="0" applyNumberFormat="1" applyFont="1" applyFill="1" applyBorder="1" applyAlignment="1">
      <alignment horizontal="center"/>
    </xf>
    <xf numFmtId="2" fontId="3" fillId="0" borderId="54" xfId="0" applyNumberFormat="1" applyFont="1" applyFill="1" applyBorder="1" applyAlignment="1">
      <alignment horizontal="center"/>
    </xf>
    <xf numFmtId="2" fontId="11" fillId="0" borderId="21" xfId="0" applyNumberFormat="1" applyFont="1" applyFill="1" applyBorder="1" applyAlignment="1">
      <alignment horizontal="center"/>
    </xf>
    <xf numFmtId="2" fontId="11" fillId="0" borderId="8" xfId="0" applyNumberFormat="1" applyFont="1" applyFill="1" applyBorder="1" applyAlignment="1">
      <alignment horizontal="center"/>
    </xf>
    <xf numFmtId="0" fontId="11" fillId="0" borderId="49" xfId="0" applyFont="1" applyFill="1" applyBorder="1"/>
    <xf numFmtId="2" fontId="11" fillId="0" borderId="17" xfId="0" applyNumberFormat="1" applyFont="1" applyFill="1" applyBorder="1" applyAlignment="1">
      <alignment horizontal="center"/>
    </xf>
    <xf numFmtId="2" fontId="11" fillId="0" borderId="42" xfId="0" applyNumberFormat="1" applyFont="1" applyFill="1" applyBorder="1" applyAlignment="1">
      <alignment horizontal="center"/>
    </xf>
    <xf numFmtId="2" fontId="3" fillId="0" borderId="53" xfId="0" applyNumberFormat="1" applyFont="1" applyFill="1" applyBorder="1" applyAlignment="1">
      <alignment horizontal="center"/>
    </xf>
    <xf numFmtId="0" fontId="12" fillId="0" borderId="38" xfId="0" applyFont="1" applyFill="1" applyBorder="1"/>
    <xf numFmtId="0" fontId="13" fillId="0" borderId="28" xfId="0" applyFont="1" applyFill="1" applyBorder="1"/>
    <xf numFmtId="0" fontId="11" fillId="0" borderId="10" xfId="0" applyFont="1" applyFill="1" applyBorder="1"/>
    <xf numFmtId="2" fontId="11" fillId="0" borderId="3" xfId="0" applyNumberFormat="1" applyFont="1" applyFill="1" applyBorder="1" applyAlignment="1">
      <alignment horizontal="center"/>
    </xf>
    <xf numFmtId="2" fontId="11" fillId="0" borderId="56" xfId="0" applyNumberFormat="1" applyFont="1" applyFill="1" applyBorder="1" applyAlignment="1">
      <alignment horizontal="center"/>
    </xf>
    <xf numFmtId="2" fontId="11" fillId="0" borderId="10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3" fillId="0" borderId="53" xfId="0" applyFont="1" applyFill="1" applyBorder="1" applyAlignment="1">
      <alignment horizontal="center"/>
    </xf>
    <xf numFmtId="0" fontId="11" fillId="0" borderId="53" xfId="0" applyFont="1" applyFill="1" applyBorder="1"/>
    <xf numFmtId="0" fontId="7" fillId="0" borderId="9" xfId="0" applyFont="1" applyFill="1" applyBorder="1"/>
    <xf numFmtId="0" fontId="3" fillId="0" borderId="5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6" xfId="0" applyFont="1" applyFill="1" applyBorder="1"/>
    <xf numFmtId="0" fontId="7" fillId="0" borderId="39" xfId="0" applyFont="1" applyFill="1" applyBorder="1"/>
    <xf numFmtId="2" fontId="7" fillId="0" borderId="21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22" xfId="0" applyFont="1" applyFill="1" applyBorder="1"/>
    <xf numFmtId="0" fontId="3" fillId="0" borderId="22" xfId="0" applyFont="1" applyFill="1" applyBorder="1"/>
    <xf numFmtId="0" fontId="3" fillId="0" borderId="50" xfId="0" applyFont="1" applyFill="1" applyBorder="1" applyAlignment="1">
      <alignment horizontal="center"/>
    </xf>
    <xf numFmtId="2" fontId="11" fillId="0" borderId="23" xfId="0" applyNumberFormat="1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50" xfId="0" applyFont="1" applyFill="1" applyBorder="1"/>
    <xf numFmtId="0" fontId="7" fillId="0" borderId="43" xfId="0" applyFont="1" applyFill="1" applyBorder="1"/>
    <xf numFmtId="0" fontId="11" fillId="0" borderId="5" xfId="0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2"/>
  <sheetViews>
    <sheetView tabSelected="1" topLeftCell="G1" workbookViewId="0">
      <selection activeCell="O34" sqref="O34"/>
    </sheetView>
  </sheetViews>
  <sheetFormatPr defaultColWidth="11.5703125" defaultRowHeight="15" x14ac:dyDescent="0.25"/>
  <cols>
    <col min="1" max="1" width="27.5703125" style="1" customWidth="1"/>
    <col min="2" max="2" width="42.85546875" style="1" customWidth="1"/>
    <col min="3" max="3" width="13.5703125" style="1" customWidth="1"/>
    <col min="4" max="4" width="11.28515625" style="1" customWidth="1"/>
    <col min="5" max="5" width="12.85546875" style="1" customWidth="1"/>
    <col min="6" max="6" width="12.140625" style="1" customWidth="1"/>
    <col min="7" max="7" width="11.7109375" style="1" customWidth="1"/>
    <col min="8" max="8" width="11.42578125" style="1" customWidth="1"/>
    <col min="9" max="9" width="12.7109375" style="14" customWidth="1"/>
    <col min="10" max="10" width="4.140625" style="1" customWidth="1"/>
    <col min="11" max="11" width="49.28515625" style="1" customWidth="1"/>
    <col min="12" max="12" width="12.5703125" style="1" customWidth="1"/>
    <col min="13" max="25" width="10.85546875" style="1" customWidth="1"/>
    <col min="26" max="259" width="11.5703125" style="1"/>
    <col min="260" max="260" width="23.140625" style="1" customWidth="1"/>
    <col min="261" max="261" width="42.85546875" style="1" customWidth="1"/>
    <col min="262" max="262" width="13.5703125" style="1" customWidth="1"/>
    <col min="263" max="263" width="11.28515625" style="1" customWidth="1"/>
    <col min="264" max="264" width="12.85546875" style="1" customWidth="1"/>
    <col min="265" max="265" width="12.140625" style="1" customWidth="1"/>
    <col min="266" max="266" width="11.7109375" style="1" customWidth="1"/>
    <col min="267" max="267" width="11.42578125" style="1" customWidth="1"/>
    <col min="268" max="268" width="12.7109375" style="1" customWidth="1"/>
    <col min="269" max="269" width="4.140625" style="1" customWidth="1"/>
    <col min="270" max="270" width="35.5703125" style="1" customWidth="1"/>
    <col min="271" max="273" width="12.5703125" style="1" customWidth="1"/>
    <col min="274" max="274" width="12.28515625" style="1" customWidth="1"/>
    <col min="275" max="276" width="11.140625" style="1" customWidth="1"/>
    <col min="277" max="277" width="12.42578125" style="1" customWidth="1"/>
    <col min="278" max="278" width="11.42578125" style="1" customWidth="1"/>
    <col min="279" max="279" width="13.5703125" style="1" customWidth="1"/>
    <col min="280" max="282" width="11.5703125" style="1"/>
    <col min="283" max="283" width="12.7109375" style="1" customWidth="1"/>
    <col min="284" max="515" width="11.5703125" style="1"/>
    <col min="516" max="516" width="23.140625" style="1" customWidth="1"/>
    <col min="517" max="517" width="42.85546875" style="1" customWidth="1"/>
    <col min="518" max="518" width="13.5703125" style="1" customWidth="1"/>
    <col min="519" max="519" width="11.28515625" style="1" customWidth="1"/>
    <col min="520" max="520" width="12.85546875" style="1" customWidth="1"/>
    <col min="521" max="521" width="12.140625" style="1" customWidth="1"/>
    <col min="522" max="522" width="11.7109375" style="1" customWidth="1"/>
    <col min="523" max="523" width="11.42578125" style="1" customWidth="1"/>
    <col min="524" max="524" width="12.7109375" style="1" customWidth="1"/>
    <col min="525" max="525" width="4.140625" style="1" customWidth="1"/>
    <col min="526" max="526" width="35.5703125" style="1" customWidth="1"/>
    <col min="527" max="529" width="12.5703125" style="1" customWidth="1"/>
    <col min="530" max="530" width="12.28515625" style="1" customWidth="1"/>
    <col min="531" max="532" width="11.140625" style="1" customWidth="1"/>
    <col min="533" max="533" width="12.42578125" style="1" customWidth="1"/>
    <col min="534" max="534" width="11.42578125" style="1" customWidth="1"/>
    <col min="535" max="535" width="13.5703125" style="1" customWidth="1"/>
    <col min="536" max="538" width="11.5703125" style="1"/>
    <col min="539" max="539" width="12.7109375" style="1" customWidth="1"/>
    <col min="540" max="771" width="11.5703125" style="1"/>
    <col min="772" max="772" width="23.140625" style="1" customWidth="1"/>
    <col min="773" max="773" width="42.85546875" style="1" customWidth="1"/>
    <col min="774" max="774" width="13.5703125" style="1" customWidth="1"/>
    <col min="775" max="775" width="11.28515625" style="1" customWidth="1"/>
    <col min="776" max="776" width="12.85546875" style="1" customWidth="1"/>
    <col min="777" max="777" width="12.140625" style="1" customWidth="1"/>
    <col min="778" max="778" width="11.7109375" style="1" customWidth="1"/>
    <col min="779" max="779" width="11.42578125" style="1" customWidth="1"/>
    <col min="780" max="780" width="12.7109375" style="1" customWidth="1"/>
    <col min="781" max="781" width="4.140625" style="1" customWidth="1"/>
    <col min="782" max="782" width="35.5703125" style="1" customWidth="1"/>
    <col min="783" max="785" width="12.5703125" style="1" customWidth="1"/>
    <col min="786" max="786" width="12.28515625" style="1" customWidth="1"/>
    <col min="787" max="788" width="11.140625" style="1" customWidth="1"/>
    <col min="789" max="789" width="12.42578125" style="1" customWidth="1"/>
    <col min="790" max="790" width="11.42578125" style="1" customWidth="1"/>
    <col min="791" max="791" width="13.5703125" style="1" customWidth="1"/>
    <col min="792" max="794" width="11.5703125" style="1"/>
    <col min="795" max="795" width="12.7109375" style="1" customWidth="1"/>
    <col min="796" max="1027" width="11.5703125" style="1"/>
    <col min="1028" max="1028" width="23.140625" style="1" customWidth="1"/>
    <col min="1029" max="1029" width="42.85546875" style="1" customWidth="1"/>
    <col min="1030" max="1030" width="13.5703125" style="1" customWidth="1"/>
    <col min="1031" max="1031" width="11.28515625" style="1" customWidth="1"/>
    <col min="1032" max="1032" width="12.85546875" style="1" customWidth="1"/>
    <col min="1033" max="1033" width="12.140625" style="1" customWidth="1"/>
    <col min="1034" max="1034" width="11.7109375" style="1" customWidth="1"/>
    <col min="1035" max="1035" width="11.42578125" style="1" customWidth="1"/>
    <col min="1036" max="1036" width="12.7109375" style="1" customWidth="1"/>
    <col min="1037" max="1037" width="4.140625" style="1" customWidth="1"/>
    <col min="1038" max="1038" width="35.5703125" style="1" customWidth="1"/>
    <col min="1039" max="1041" width="12.5703125" style="1" customWidth="1"/>
    <col min="1042" max="1042" width="12.28515625" style="1" customWidth="1"/>
    <col min="1043" max="1044" width="11.140625" style="1" customWidth="1"/>
    <col min="1045" max="1045" width="12.42578125" style="1" customWidth="1"/>
    <col min="1046" max="1046" width="11.42578125" style="1" customWidth="1"/>
    <col min="1047" max="1047" width="13.5703125" style="1" customWidth="1"/>
    <col min="1048" max="1050" width="11.5703125" style="1"/>
    <col min="1051" max="1051" width="12.7109375" style="1" customWidth="1"/>
    <col min="1052" max="1283" width="11.5703125" style="1"/>
    <col min="1284" max="1284" width="23.140625" style="1" customWidth="1"/>
    <col min="1285" max="1285" width="42.85546875" style="1" customWidth="1"/>
    <col min="1286" max="1286" width="13.5703125" style="1" customWidth="1"/>
    <col min="1287" max="1287" width="11.28515625" style="1" customWidth="1"/>
    <col min="1288" max="1288" width="12.85546875" style="1" customWidth="1"/>
    <col min="1289" max="1289" width="12.140625" style="1" customWidth="1"/>
    <col min="1290" max="1290" width="11.7109375" style="1" customWidth="1"/>
    <col min="1291" max="1291" width="11.42578125" style="1" customWidth="1"/>
    <col min="1292" max="1292" width="12.7109375" style="1" customWidth="1"/>
    <col min="1293" max="1293" width="4.140625" style="1" customWidth="1"/>
    <col min="1294" max="1294" width="35.5703125" style="1" customWidth="1"/>
    <col min="1295" max="1297" width="12.5703125" style="1" customWidth="1"/>
    <col min="1298" max="1298" width="12.28515625" style="1" customWidth="1"/>
    <col min="1299" max="1300" width="11.140625" style="1" customWidth="1"/>
    <col min="1301" max="1301" width="12.42578125" style="1" customWidth="1"/>
    <col min="1302" max="1302" width="11.42578125" style="1" customWidth="1"/>
    <col min="1303" max="1303" width="13.5703125" style="1" customWidth="1"/>
    <col min="1304" max="1306" width="11.5703125" style="1"/>
    <col min="1307" max="1307" width="12.7109375" style="1" customWidth="1"/>
    <col min="1308" max="1539" width="11.5703125" style="1"/>
    <col min="1540" max="1540" width="23.140625" style="1" customWidth="1"/>
    <col min="1541" max="1541" width="42.85546875" style="1" customWidth="1"/>
    <col min="1542" max="1542" width="13.5703125" style="1" customWidth="1"/>
    <col min="1543" max="1543" width="11.28515625" style="1" customWidth="1"/>
    <col min="1544" max="1544" width="12.85546875" style="1" customWidth="1"/>
    <col min="1545" max="1545" width="12.140625" style="1" customWidth="1"/>
    <col min="1546" max="1546" width="11.7109375" style="1" customWidth="1"/>
    <col min="1547" max="1547" width="11.42578125" style="1" customWidth="1"/>
    <col min="1548" max="1548" width="12.7109375" style="1" customWidth="1"/>
    <col min="1549" max="1549" width="4.140625" style="1" customWidth="1"/>
    <col min="1550" max="1550" width="35.5703125" style="1" customWidth="1"/>
    <col min="1551" max="1553" width="12.5703125" style="1" customWidth="1"/>
    <col min="1554" max="1554" width="12.28515625" style="1" customWidth="1"/>
    <col min="1555" max="1556" width="11.140625" style="1" customWidth="1"/>
    <col min="1557" max="1557" width="12.42578125" style="1" customWidth="1"/>
    <col min="1558" max="1558" width="11.42578125" style="1" customWidth="1"/>
    <col min="1559" max="1559" width="13.5703125" style="1" customWidth="1"/>
    <col min="1560" max="1562" width="11.5703125" style="1"/>
    <col min="1563" max="1563" width="12.7109375" style="1" customWidth="1"/>
    <col min="1564" max="1795" width="11.5703125" style="1"/>
    <col min="1796" max="1796" width="23.140625" style="1" customWidth="1"/>
    <col min="1797" max="1797" width="42.85546875" style="1" customWidth="1"/>
    <col min="1798" max="1798" width="13.5703125" style="1" customWidth="1"/>
    <col min="1799" max="1799" width="11.28515625" style="1" customWidth="1"/>
    <col min="1800" max="1800" width="12.85546875" style="1" customWidth="1"/>
    <col min="1801" max="1801" width="12.140625" style="1" customWidth="1"/>
    <col min="1802" max="1802" width="11.7109375" style="1" customWidth="1"/>
    <col min="1803" max="1803" width="11.42578125" style="1" customWidth="1"/>
    <col min="1804" max="1804" width="12.7109375" style="1" customWidth="1"/>
    <col min="1805" max="1805" width="4.140625" style="1" customWidth="1"/>
    <col min="1806" max="1806" width="35.5703125" style="1" customWidth="1"/>
    <col min="1807" max="1809" width="12.5703125" style="1" customWidth="1"/>
    <col min="1810" max="1810" width="12.28515625" style="1" customWidth="1"/>
    <col min="1811" max="1812" width="11.140625" style="1" customWidth="1"/>
    <col min="1813" max="1813" width="12.42578125" style="1" customWidth="1"/>
    <col min="1814" max="1814" width="11.42578125" style="1" customWidth="1"/>
    <col min="1815" max="1815" width="13.5703125" style="1" customWidth="1"/>
    <col min="1816" max="1818" width="11.5703125" style="1"/>
    <col min="1819" max="1819" width="12.7109375" style="1" customWidth="1"/>
    <col min="1820" max="2051" width="11.5703125" style="1"/>
    <col min="2052" max="2052" width="23.140625" style="1" customWidth="1"/>
    <col min="2053" max="2053" width="42.85546875" style="1" customWidth="1"/>
    <col min="2054" max="2054" width="13.5703125" style="1" customWidth="1"/>
    <col min="2055" max="2055" width="11.28515625" style="1" customWidth="1"/>
    <col min="2056" max="2056" width="12.85546875" style="1" customWidth="1"/>
    <col min="2057" max="2057" width="12.140625" style="1" customWidth="1"/>
    <col min="2058" max="2058" width="11.7109375" style="1" customWidth="1"/>
    <col min="2059" max="2059" width="11.42578125" style="1" customWidth="1"/>
    <col min="2060" max="2060" width="12.7109375" style="1" customWidth="1"/>
    <col min="2061" max="2061" width="4.140625" style="1" customWidth="1"/>
    <col min="2062" max="2062" width="35.5703125" style="1" customWidth="1"/>
    <col min="2063" max="2065" width="12.5703125" style="1" customWidth="1"/>
    <col min="2066" max="2066" width="12.28515625" style="1" customWidth="1"/>
    <col min="2067" max="2068" width="11.140625" style="1" customWidth="1"/>
    <col min="2069" max="2069" width="12.42578125" style="1" customWidth="1"/>
    <col min="2070" max="2070" width="11.42578125" style="1" customWidth="1"/>
    <col min="2071" max="2071" width="13.5703125" style="1" customWidth="1"/>
    <col min="2072" max="2074" width="11.5703125" style="1"/>
    <col min="2075" max="2075" width="12.7109375" style="1" customWidth="1"/>
    <col min="2076" max="2307" width="11.5703125" style="1"/>
    <col min="2308" max="2308" width="23.140625" style="1" customWidth="1"/>
    <col min="2309" max="2309" width="42.85546875" style="1" customWidth="1"/>
    <col min="2310" max="2310" width="13.5703125" style="1" customWidth="1"/>
    <col min="2311" max="2311" width="11.28515625" style="1" customWidth="1"/>
    <col min="2312" max="2312" width="12.85546875" style="1" customWidth="1"/>
    <col min="2313" max="2313" width="12.140625" style="1" customWidth="1"/>
    <col min="2314" max="2314" width="11.7109375" style="1" customWidth="1"/>
    <col min="2315" max="2315" width="11.42578125" style="1" customWidth="1"/>
    <col min="2316" max="2316" width="12.7109375" style="1" customWidth="1"/>
    <col min="2317" max="2317" width="4.140625" style="1" customWidth="1"/>
    <col min="2318" max="2318" width="35.5703125" style="1" customWidth="1"/>
    <col min="2319" max="2321" width="12.5703125" style="1" customWidth="1"/>
    <col min="2322" max="2322" width="12.28515625" style="1" customWidth="1"/>
    <col min="2323" max="2324" width="11.140625" style="1" customWidth="1"/>
    <col min="2325" max="2325" width="12.42578125" style="1" customWidth="1"/>
    <col min="2326" max="2326" width="11.42578125" style="1" customWidth="1"/>
    <col min="2327" max="2327" width="13.5703125" style="1" customWidth="1"/>
    <col min="2328" max="2330" width="11.5703125" style="1"/>
    <col min="2331" max="2331" width="12.7109375" style="1" customWidth="1"/>
    <col min="2332" max="2563" width="11.5703125" style="1"/>
    <col min="2564" max="2564" width="23.140625" style="1" customWidth="1"/>
    <col min="2565" max="2565" width="42.85546875" style="1" customWidth="1"/>
    <col min="2566" max="2566" width="13.5703125" style="1" customWidth="1"/>
    <col min="2567" max="2567" width="11.28515625" style="1" customWidth="1"/>
    <col min="2568" max="2568" width="12.85546875" style="1" customWidth="1"/>
    <col min="2569" max="2569" width="12.140625" style="1" customWidth="1"/>
    <col min="2570" max="2570" width="11.7109375" style="1" customWidth="1"/>
    <col min="2571" max="2571" width="11.42578125" style="1" customWidth="1"/>
    <col min="2572" max="2572" width="12.7109375" style="1" customWidth="1"/>
    <col min="2573" max="2573" width="4.140625" style="1" customWidth="1"/>
    <col min="2574" max="2574" width="35.5703125" style="1" customWidth="1"/>
    <col min="2575" max="2577" width="12.5703125" style="1" customWidth="1"/>
    <col min="2578" max="2578" width="12.28515625" style="1" customWidth="1"/>
    <col min="2579" max="2580" width="11.140625" style="1" customWidth="1"/>
    <col min="2581" max="2581" width="12.42578125" style="1" customWidth="1"/>
    <col min="2582" max="2582" width="11.42578125" style="1" customWidth="1"/>
    <col min="2583" max="2583" width="13.5703125" style="1" customWidth="1"/>
    <col min="2584" max="2586" width="11.5703125" style="1"/>
    <col min="2587" max="2587" width="12.7109375" style="1" customWidth="1"/>
    <col min="2588" max="2819" width="11.5703125" style="1"/>
    <col min="2820" max="2820" width="23.140625" style="1" customWidth="1"/>
    <col min="2821" max="2821" width="42.85546875" style="1" customWidth="1"/>
    <col min="2822" max="2822" width="13.5703125" style="1" customWidth="1"/>
    <col min="2823" max="2823" width="11.28515625" style="1" customWidth="1"/>
    <col min="2824" max="2824" width="12.85546875" style="1" customWidth="1"/>
    <col min="2825" max="2825" width="12.140625" style="1" customWidth="1"/>
    <col min="2826" max="2826" width="11.7109375" style="1" customWidth="1"/>
    <col min="2827" max="2827" width="11.42578125" style="1" customWidth="1"/>
    <col min="2828" max="2828" width="12.7109375" style="1" customWidth="1"/>
    <col min="2829" max="2829" width="4.140625" style="1" customWidth="1"/>
    <col min="2830" max="2830" width="35.5703125" style="1" customWidth="1"/>
    <col min="2831" max="2833" width="12.5703125" style="1" customWidth="1"/>
    <col min="2834" max="2834" width="12.28515625" style="1" customWidth="1"/>
    <col min="2835" max="2836" width="11.140625" style="1" customWidth="1"/>
    <col min="2837" max="2837" width="12.42578125" style="1" customWidth="1"/>
    <col min="2838" max="2838" width="11.42578125" style="1" customWidth="1"/>
    <col min="2839" max="2839" width="13.5703125" style="1" customWidth="1"/>
    <col min="2840" max="2842" width="11.5703125" style="1"/>
    <col min="2843" max="2843" width="12.7109375" style="1" customWidth="1"/>
    <col min="2844" max="3075" width="11.5703125" style="1"/>
    <col min="3076" max="3076" width="23.140625" style="1" customWidth="1"/>
    <col min="3077" max="3077" width="42.85546875" style="1" customWidth="1"/>
    <col min="3078" max="3078" width="13.5703125" style="1" customWidth="1"/>
    <col min="3079" max="3079" width="11.28515625" style="1" customWidth="1"/>
    <col min="3080" max="3080" width="12.85546875" style="1" customWidth="1"/>
    <col min="3081" max="3081" width="12.140625" style="1" customWidth="1"/>
    <col min="3082" max="3082" width="11.7109375" style="1" customWidth="1"/>
    <col min="3083" max="3083" width="11.42578125" style="1" customWidth="1"/>
    <col min="3084" max="3084" width="12.7109375" style="1" customWidth="1"/>
    <col min="3085" max="3085" width="4.140625" style="1" customWidth="1"/>
    <col min="3086" max="3086" width="35.5703125" style="1" customWidth="1"/>
    <col min="3087" max="3089" width="12.5703125" style="1" customWidth="1"/>
    <col min="3090" max="3090" width="12.28515625" style="1" customWidth="1"/>
    <col min="3091" max="3092" width="11.140625" style="1" customWidth="1"/>
    <col min="3093" max="3093" width="12.42578125" style="1" customWidth="1"/>
    <col min="3094" max="3094" width="11.42578125" style="1" customWidth="1"/>
    <col min="3095" max="3095" width="13.5703125" style="1" customWidth="1"/>
    <col min="3096" max="3098" width="11.5703125" style="1"/>
    <col min="3099" max="3099" width="12.7109375" style="1" customWidth="1"/>
    <col min="3100" max="3331" width="11.5703125" style="1"/>
    <col min="3332" max="3332" width="23.140625" style="1" customWidth="1"/>
    <col min="3333" max="3333" width="42.85546875" style="1" customWidth="1"/>
    <col min="3334" max="3334" width="13.5703125" style="1" customWidth="1"/>
    <col min="3335" max="3335" width="11.28515625" style="1" customWidth="1"/>
    <col min="3336" max="3336" width="12.85546875" style="1" customWidth="1"/>
    <col min="3337" max="3337" width="12.140625" style="1" customWidth="1"/>
    <col min="3338" max="3338" width="11.7109375" style="1" customWidth="1"/>
    <col min="3339" max="3339" width="11.42578125" style="1" customWidth="1"/>
    <col min="3340" max="3340" width="12.7109375" style="1" customWidth="1"/>
    <col min="3341" max="3341" width="4.140625" style="1" customWidth="1"/>
    <col min="3342" max="3342" width="35.5703125" style="1" customWidth="1"/>
    <col min="3343" max="3345" width="12.5703125" style="1" customWidth="1"/>
    <col min="3346" max="3346" width="12.28515625" style="1" customWidth="1"/>
    <col min="3347" max="3348" width="11.140625" style="1" customWidth="1"/>
    <col min="3349" max="3349" width="12.42578125" style="1" customWidth="1"/>
    <col min="3350" max="3350" width="11.42578125" style="1" customWidth="1"/>
    <col min="3351" max="3351" width="13.5703125" style="1" customWidth="1"/>
    <col min="3352" max="3354" width="11.5703125" style="1"/>
    <col min="3355" max="3355" width="12.7109375" style="1" customWidth="1"/>
    <col min="3356" max="3587" width="11.5703125" style="1"/>
    <col min="3588" max="3588" width="23.140625" style="1" customWidth="1"/>
    <col min="3589" max="3589" width="42.85546875" style="1" customWidth="1"/>
    <col min="3590" max="3590" width="13.5703125" style="1" customWidth="1"/>
    <col min="3591" max="3591" width="11.28515625" style="1" customWidth="1"/>
    <col min="3592" max="3592" width="12.85546875" style="1" customWidth="1"/>
    <col min="3593" max="3593" width="12.140625" style="1" customWidth="1"/>
    <col min="3594" max="3594" width="11.7109375" style="1" customWidth="1"/>
    <col min="3595" max="3595" width="11.42578125" style="1" customWidth="1"/>
    <col min="3596" max="3596" width="12.7109375" style="1" customWidth="1"/>
    <col min="3597" max="3597" width="4.140625" style="1" customWidth="1"/>
    <col min="3598" max="3598" width="35.5703125" style="1" customWidth="1"/>
    <col min="3599" max="3601" width="12.5703125" style="1" customWidth="1"/>
    <col min="3602" max="3602" width="12.28515625" style="1" customWidth="1"/>
    <col min="3603" max="3604" width="11.140625" style="1" customWidth="1"/>
    <col min="3605" max="3605" width="12.42578125" style="1" customWidth="1"/>
    <col min="3606" max="3606" width="11.42578125" style="1" customWidth="1"/>
    <col min="3607" max="3607" width="13.5703125" style="1" customWidth="1"/>
    <col min="3608" max="3610" width="11.5703125" style="1"/>
    <col min="3611" max="3611" width="12.7109375" style="1" customWidth="1"/>
    <col min="3612" max="3843" width="11.5703125" style="1"/>
    <col min="3844" max="3844" width="23.140625" style="1" customWidth="1"/>
    <col min="3845" max="3845" width="42.85546875" style="1" customWidth="1"/>
    <col min="3846" max="3846" width="13.5703125" style="1" customWidth="1"/>
    <col min="3847" max="3847" width="11.28515625" style="1" customWidth="1"/>
    <col min="3848" max="3848" width="12.85546875" style="1" customWidth="1"/>
    <col min="3849" max="3849" width="12.140625" style="1" customWidth="1"/>
    <col min="3850" max="3850" width="11.7109375" style="1" customWidth="1"/>
    <col min="3851" max="3851" width="11.42578125" style="1" customWidth="1"/>
    <col min="3852" max="3852" width="12.7109375" style="1" customWidth="1"/>
    <col min="3853" max="3853" width="4.140625" style="1" customWidth="1"/>
    <col min="3854" max="3854" width="35.5703125" style="1" customWidth="1"/>
    <col min="3855" max="3857" width="12.5703125" style="1" customWidth="1"/>
    <col min="3858" max="3858" width="12.28515625" style="1" customWidth="1"/>
    <col min="3859" max="3860" width="11.140625" style="1" customWidth="1"/>
    <col min="3861" max="3861" width="12.42578125" style="1" customWidth="1"/>
    <col min="3862" max="3862" width="11.42578125" style="1" customWidth="1"/>
    <col min="3863" max="3863" width="13.5703125" style="1" customWidth="1"/>
    <col min="3864" max="3866" width="11.5703125" style="1"/>
    <col min="3867" max="3867" width="12.7109375" style="1" customWidth="1"/>
    <col min="3868" max="4099" width="11.5703125" style="1"/>
    <col min="4100" max="4100" width="23.140625" style="1" customWidth="1"/>
    <col min="4101" max="4101" width="42.85546875" style="1" customWidth="1"/>
    <col min="4102" max="4102" width="13.5703125" style="1" customWidth="1"/>
    <col min="4103" max="4103" width="11.28515625" style="1" customWidth="1"/>
    <col min="4104" max="4104" width="12.85546875" style="1" customWidth="1"/>
    <col min="4105" max="4105" width="12.140625" style="1" customWidth="1"/>
    <col min="4106" max="4106" width="11.7109375" style="1" customWidth="1"/>
    <col min="4107" max="4107" width="11.42578125" style="1" customWidth="1"/>
    <col min="4108" max="4108" width="12.7109375" style="1" customWidth="1"/>
    <col min="4109" max="4109" width="4.140625" style="1" customWidth="1"/>
    <col min="4110" max="4110" width="35.5703125" style="1" customWidth="1"/>
    <col min="4111" max="4113" width="12.5703125" style="1" customWidth="1"/>
    <col min="4114" max="4114" width="12.28515625" style="1" customWidth="1"/>
    <col min="4115" max="4116" width="11.140625" style="1" customWidth="1"/>
    <col min="4117" max="4117" width="12.42578125" style="1" customWidth="1"/>
    <col min="4118" max="4118" width="11.42578125" style="1" customWidth="1"/>
    <col min="4119" max="4119" width="13.5703125" style="1" customWidth="1"/>
    <col min="4120" max="4122" width="11.5703125" style="1"/>
    <col min="4123" max="4123" width="12.7109375" style="1" customWidth="1"/>
    <col min="4124" max="4355" width="11.5703125" style="1"/>
    <col min="4356" max="4356" width="23.140625" style="1" customWidth="1"/>
    <col min="4357" max="4357" width="42.85546875" style="1" customWidth="1"/>
    <col min="4358" max="4358" width="13.5703125" style="1" customWidth="1"/>
    <col min="4359" max="4359" width="11.28515625" style="1" customWidth="1"/>
    <col min="4360" max="4360" width="12.85546875" style="1" customWidth="1"/>
    <col min="4361" max="4361" width="12.140625" style="1" customWidth="1"/>
    <col min="4362" max="4362" width="11.7109375" style="1" customWidth="1"/>
    <col min="4363" max="4363" width="11.42578125" style="1" customWidth="1"/>
    <col min="4364" max="4364" width="12.7109375" style="1" customWidth="1"/>
    <col min="4365" max="4365" width="4.140625" style="1" customWidth="1"/>
    <col min="4366" max="4366" width="35.5703125" style="1" customWidth="1"/>
    <col min="4367" max="4369" width="12.5703125" style="1" customWidth="1"/>
    <col min="4370" max="4370" width="12.28515625" style="1" customWidth="1"/>
    <col min="4371" max="4372" width="11.140625" style="1" customWidth="1"/>
    <col min="4373" max="4373" width="12.42578125" style="1" customWidth="1"/>
    <col min="4374" max="4374" width="11.42578125" style="1" customWidth="1"/>
    <col min="4375" max="4375" width="13.5703125" style="1" customWidth="1"/>
    <col min="4376" max="4378" width="11.5703125" style="1"/>
    <col min="4379" max="4379" width="12.7109375" style="1" customWidth="1"/>
    <col min="4380" max="4611" width="11.5703125" style="1"/>
    <col min="4612" max="4612" width="23.140625" style="1" customWidth="1"/>
    <col min="4613" max="4613" width="42.85546875" style="1" customWidth="1"/>
    <col min="4614" max="4614" width="13.5703125" style="1" customWidth="1"/>
    <col min="4615" max="4615" width="11.28515625" style="1" customWidth="1"/>
    <col min="4616" max="4616" width="12.85546875" style="1" customWidth="1"/>
    <col min="4617" max="4617" width="12.140625" style="1" customWidth="1"/>
    <col min="4618" max="4618" width="11.7109375" style="1" customWidth="1"/>
    <col min="4619" max="4619" width="11.42578125" style="1" customWidth="1"/>
    <col min="4620" max="4620" width="12.7109375" style="1" customWidth="1"/>
    <col min="4621" max="4621" width="4.140625" style="1" customWidth="1"/>
    <col min="4622" max="4622" width="35.5703125" style="1" customWidth="1"/>
    <col min="4623" max="4625" width="12.5703125" style="1" customWidth="1"/>
    <col min="4626" max="4626" width="12.28515625" style="1" customWidth="1"/>
    <col min="4627" max="4628" width="11.140625" style="1" customWidth="1"/>
    <col min="4629" max="4629" width="12.42578125" style="1" customWidth="1"/>
    <col min="4630" max="4630" width="11.42578125" style="1" customWidth="1"/>
    <col min="4631" max="4631" width="13.5703125" style="1" customWidth="1"/>
    <col min="4632" max="4634" width="11.5703125" style="1"/>
    <col min="4635" max="4635" width="12.7109375" style="1" customWidth="1"/>
    <col min="4636" max="4867" width="11.5703125" style="1"/>
    <col min="4868" max="4868" width="23.140625" style="1" customWidth="1"/>
    <col min="4869" max="4869" width="42.85546875" style="1" customWidth="1"/>
    <col min="4870" max="4870" width="13.5703125" style="1" customWidth="1"/>
    <col min="4871" max="4871" width="11.28515625" style="1" customWidth="1"/>
    <col min="4872" max="4872" width="12.85546875" style="1" customWidth="1"/>
    <col min="4873" max="4873" width="12.140625" style="1" customWidth="1"/>
    <col min="4874" max="4874" width="11.7109375" style="1" customWidth="1"/>
    <col min="4875" max="4875" width="11.42578125" style="1" customWidth="1"/>
    <col min="4876" max="4876" width="12.7109375" style="1" customWidth="1"/>
    <col min="4877" max="4877" width="4.140625" style="1" customWidth="1"/>
    <col min="4878" max="4878" width="35.5703125" style="1" customWidth="1"/>
    <col min="4879" max="4881" width="12.5703125" style="1" customWidth="1"/>
    <col min="4882" max="4882" width="12.28515625" style="1" customWidth="1"/>
    <col min="4883" max="4884" width="11.140625" style="1" customWidth="1"/>
    <col min="4885" max="4885" width="12.42578125" style="1" customWidth="1"/>
    <col min="4886" max="4886" width="11.42578125" style="1" customWidth="1"/>
    <col min="4887" max="4887" width="13.5703125" style="1" customWidth="1"/>
    <col min="4888" max="4890" width="11.5703125" style="1"/>
    <col min="4891" max="4891" width="12.7109375" style="1" customWidth="1"/>
    <col min="4892" max="5123" width="11.5703125" style="1"/>
    <col min="5124" max="5124" width="23.140625" style="1" customWidth="1"/>
    <col min="5125" max="5125" width="42.85546875" style="1" customWidth="1"/>
    <col min="5126" max="5126" width="13.5703125" style="1" customWidth="1"/>
    <col min="5127" max="5127" width="11.28515625" style="1" customWidth="1"/>
    <col min="5128" max="5128" width="12.85546875" style="1" customWidth="1"/>
    <col min="5129" max="5129" width="12.140625" style="1" customWidth="1"/>
    <col min="5130" max="5130" width="11.7109375" style="1" customWidth="1"/>
    <col min="5131" max="5131" width="11.42578125" style="1" customWidth="1"/>
    <col min="5132" max="5132" width="12.7109375" style="1" customWidth="1"/>
    <col min="5133" max="5133" width="4.140625" style="1" customWidth="1"/>
    <col min="5134" max="5134" width="35.5703125" style="1" customWidth="1"/>
    <col min="5135" max="5137" width="12.5703125" style="1" customWidth="1"/>
    <col min="5138" max="5138" width="12.28515625" style="1" customWidth="1"/>
    <col min="5139" max="5140" width="11.140625" style="1" customWidth="1"/>
    <col min="5141" max="5141" width="12.42578125" style="1" customWidth="1"/>
    <col min="5142" max="5142" width="11.42578125" style="1" customWidth="1"/>
    <col min="5143" max="5143" width="13.5703125" style="1" customWidth="1"/>
    <col min="5144" max="5146" width="11.5703125" style="1"/>
    <col min="5147" max="5147" width="12.7109375" style="1" customWidth="1"/>
    <col min="5148" max="5379" width="11.5703125" style="1"/>
    <col min="5380" max="5380" width="23.140625" style="1" customWidth="1"/>
    <col min="5381" max="5381" width="42.85546875" style="1" customWidth="1"/>
    <col min="5382" max="5382" width="13.5703125" style="1" customWidth="1"/>
    <col min="5383" max="5383" width="11.28515625" style="1" customWidth="1"/>
    <col min="5384" max="5384" width="12.85546875" style="1" customWidth="1"/>
    <col min="5385" max="5385" width="12.140625" style="1" customWidth="1"/>
    <col min="5386" max="5386" width="11.7109375" style="1" customWidth="1"/>
    <col min="5387" max="5387" width="11.42578125" style="1" customWidth="1"/>
    <col min="5388" max="5388" width="12.7109375" style="1" customWidth="1"/>
    <col min="5389" max="5389" width="4.140625" style="1" customWidth="1"/>
    <col min="5390" max="5390" width="35.5703125" style="1" customWidth="1"/>
    <col min="5391" max="5393" width="12.5703125" style="1" customWidth="1"/>
    <col min="5394" max="5394" width="12.28515625" style="1" customWidth="1"/>
    <col min="5395" max="5396" width="11.140625" style="1" customWidth="1"/>
    <col min="5397" max="5397" width="12.42578125" style="1" customWidth="1"/>
    <col min="5398" max="5398" width="11.42578125" style="1" customWidth="1"/>
    <col min="5399" max="5399" width="13.5703125" style="1" customWidth="1"/>
    <col min="5400" max="5402" width="11.5703125" style="1"/>
    <col min="5403" max="5403" width="12.7109375" style="1" customWidth="1"/>
    <col min="5404" max="5635" width="11.5703125" style="1"/>
    <col min="5636" max="5636" width="23.140625" style="1" customWidth="1"/>
    <col min="5637" max="5637" width="42.85546875" style="1" customWidth="1"/>
    <col min="5638" max="5638" width="13.5703125" style="1" customWidth="1"/>
    <col min="5639" max="5639" width="11.28515625" style="1" customWidth="1"/>
    <col min="5640" max="5640" width="12.85546875" style="1" customWidth="1"/>
    <col min="5641" max="5641" width="12.140625" style="1" customWidth="1"/>
    <col min="5642" max="5642" width="11.7109375" style="1" customWidth="1"/>
    <col min="5643" max="5643" width="11.42578125" style="1" customWidth="1"/>
    <col min="5644" max="5644" width="12.7109375" style="1" customWidth="1"/>
    <col min="5645" max="5645" width="4.140625" style="1" customWidth="1"/>
    <col min="5646" max="5646" width="35.5703125" style="1" customWidth="1"/>
    <col min="5647" max="5649" width="12.5703125" style="1" customWidth="1"/>
    <col min="5650" max="5650" width="12.28515625" style="1" customWidth="1"/>
    <col min="5651" max="5652" width="11.140625" style="1" customWidth="1"/>
    <col min="5653" max="5653" width="12.42578125" style="1" customWidth="1"/>
    <col min="5654" max="5654" width="11.42578125" style="1" customWidth="1"/>
    <col min="5655" max="5655" width="13.5703125" style="1" customWidth="1"/>
    <col min="5656" max="5658" width="11.5703125" style="1"/>
    <col min="5659" max="5659" width="12.7109375" style="1" customWidth="1"/>
    <col min="5660" max="5891" width="11.5703125" style="1"/>
    <col min="5892" max="5892" width="23.140625" style="1" customWidth="1"/>
    <col min="5893" max="5893" width="42.85546875" style="1" customWidth="1"/>
    <col min="5894" max="5894" width="13.5703125" style="1" customWidth="1"/>
    <col min="5895" max="5895" width="11.28515625" style="1" customWidth="1"/>
    <col min="5896" max="5896" width="12.85546875" style="1" customWidth="1"/>
    <col min="5897" max="5897" width="12.140625" style="1" customWidth="1"/>
    <col min="5898" max="5898" width="11.7109375" style="1" customWidth="1"/>
    <col min="5899" max="5899" width="11.42578125" style="1" customWidth="1"/>
    <col min="5900" max="5900" width="12.7109375" style="1" customWidth="1"/>
    <col min="5901" max="5901" width="4.140625" style="1" customWidth="1"/>
    <col min="5902" max="5902" width="35.5703125" style="1" customWidth="1"/>
    <col min="5903" max="5905" width="12.5703125" style="1" customWidth="1"/>
    <col min="5906" max="5906" width="12.28515625" style="1" customWidth="1"/>
    <col min="5907" max="5908" width="11.140625" style="1" customWidth="1"/>
    <col min="5909" max="5909" width="12.42578125" style="1" customWidth="1"/>
    <col min="5910" max="5910" width="11.42578125" style="1" customWidth="1"/>
    <col min="5911" max="5911" width="13.5703125" style="1" customWidth="1"/>
    <col min="5912" max="5914" width="11.5703125" style="1"/>
    <col min="5915" max="5915" width="12.7109375" style="1" customWidth="1"/>
    <col min="5916" max="6147" width="11.5703125" style="1"/>
    <col min="6148" max="6148" width="23.140625" style="1" customWidth="1"/>
    <col min="6149" max="6149" width="42.85546875" style="1" customWidth="1"/>
    <col min="6150" max="6150" width="13.5703125" style="1" customWidth="1"/>
    <col min="6151" max="6151" width="11.28515625" style="1" customWidth="1"/>
    <col min="6152" max="6152" width="12.85546875" style="1" customWidth="1"/>
    <col min="6153" max="6153" width="12.140625" style="1" customWidth="1"/>
    <col min="6154" max="6154" width="11.7109375" style="1" customWidth="1"/>
    <col min="6155" max="6155" width="11.42578125" style="1" customWidth="1"/>
    <col min="6156" max="6156" width="12.7109375" style="1" customWidth="1"/>
    <col min="6157" max="6157" width="4.140625" style="1" customWidth="1"/>
    <col min="6158" max="6158" width="35.5703125" style="1" customWidth="1"/>
    <col min="6159" max="6161" width="12.5703125" style="1" customWidth="1"/>
    <col min="6162" max="6162" width="12.28515625" style="1" customWidth="1"/>
    <col min="6163" max="6164" width="11.140625" style="1" customWidth="1"/>
    <col min="6165" max="6165" width="12.42578125" style="1" customWidth="1"/>
    <col min="6166" max="6166" width="11.42578125" style="1" customWidth="1"/>
    <col min="6167" max="6167" width="13.5703125" style="1" customWidth="1"/>
    <col min="6168" max="6170" width="11.5703125" style="1"/>
    <col min="6171" max="6171" width="12.7109375" style="1" customWidth="1"/>
    <col min="6172" max="6403" width="11.5703125" style="1"/>
    <col min="6404" max="6404" width="23.140625" style="1" customWidth="1"/>
    <col min="6405" max="6405" width="42.85546875" style="1" customWidth="1"/>
    <col min="6406" max="6406" width="13.5703125" style="1" customWidth="1"/>
    <col min="6407" max="6407" width="11.28515625" style="1" customWidth="1"/>
    <col min="6408" max="6408" width="12.85546875" style="1" customWidth="1"/>
    <col min="6409" max="6409" width="12.140625" style="1" customWidth="1"/>
    <col min="6410" max="6410" width="11.7109375" style="1" customWidth="1"/>
    <col min="6411" max="6411" width="11.42578125" style="1" customWidth="1"/>
    <col min="6412" max="6412" width="12.7109375" style="1" customWidth="1"/>
    <col min="6413" max="6413" width="4.140625" style="1" customWidth="1"/>
    <col min="6414" max="6414" width="35.5703125" style="1" customWidth="1"/>
    <col min="6415" max="6417" width="12.5703125" style="1" customWidth="1"/>
    <col min="6418" max="6418" width="12.28515625" style="1" customWidth="1"/>
    <col min="6419" max="6420" width="11.140625" style="1" customWidth="1"/>
    <col min="6421" max="6421" width="12.42578125" style="1" customWidth="1"/>
    <col min="6422" max="6422" width="11.42578125" style="1" customWidth="1"/>
    <col min="6423" max="6423" width="13.5703125" style="1" customWidth="1"/>
    <col min="6424" max="6426" width="11.5703125" style="1"/>
    <col min="6427" max="6427" width="12.7109375" style="1" customWidth="1"/>
    <col min="6428" max="6659" width="11.5703125" style="1"/>
    <col min="6660" max="6660" width="23.140625" style="1" customWidth="1"/>
    <col min="6661" max="6661" width="42.85546875" style="1" customWidth="1"/>
    <col min="6662" max="6662" width="13.5703125" style="1" customWidth="1"/>
    <col min="6663" max="6663" width="11.28515625" style="1" customWidth="1"/>
    <col min="6664" max="6664" width="12.85546875" style="1" customWidth="1"/>
    <col min="6665" max="6665" width="12.140625" style="1" customWidth="1"/>
    <col min="6666" max="6666" width="11.7109375" style="1" customWidth="1"/>
    <col min="6667" max="6667" width="11.42578125" style="1" customWidth="1"/>
    <col min="6668" max="6668" width="12.7109375" style="1" customWidth="1"/>
    <col min="6669" max="6669" width="4.140625" style="1" customWidth="1"/>
    <col min="6670" max="6670" width="35.5703125" style="1" customWidth="1"/>
    <col min="6671" max="6673" width="12.5703125" style="1" customWidth="1"/>
    <col min="6674" max="6674" width="12.28515625" style="1" customWidth="1"/>
    <col min="6675" max="6676" width="11.140625" style="1" customWidth="1"/>
    <col min="6677" max="6677" width="12.42578125" style="1" customWidth="1"/>
    <col min="6678" max="6678" width="11.42578125" style="1" customWidth="1"/>
    <col min="6679" max="6679" width="13.5703125" style="1" customWidth="1"/>
    <col min="6680" max="6682" width="11.5703125" style="1"/>
    <col min="6683" max="6683" width="12.7109375" style="1" customWidth="1"/>
    <col min="6684" max="6915" width="11.5703125" style="1"/>
    <col min="6916" max="6916" width="23.140625" style="1" customWidth="1"/>
    <col min="6917" max="6917" width="42.85546875" style="1" customWidth="1"/>
    <col min="6918" max="6918" width="13.5703125" style="1" customWidth="1"/>
    <col min="6919" max="6919" width="11.28515625" style="1" customWidth="1"/>
    <col min="6920" max="6920" width="12.85546875" style="1" customWidth="1"/>
    <col min="6921" max="6921" width="12.140625" style="1" customWidth="1"/>
    <col min="6922" max="6922" width="11.7109375" style="1" customWidth="1"/>
    <col min="6923" max="6923" width="11.42578125" style="1" customWidth="1"/>
    <col min="6924" max="6924" width="12.7109375" style="1" customWidth="1"/>
    <col min="6925" max="6925" width="4.140625" style="1" customWidth="1"/>
    <col min="6926" max="6926" width="35.5703125" style="1" customWidth="1"/>
    <col min="6927" max="6929" width="12.5703125" style="1" customWidth="1"/>
    <col min="6930" max="6930" width="12.28515625" style="1" customWidth="1"/>
    <col min="6931" max="6932" width="11.140625" style="1" customWidth="1"/>
    <col min="6933" max="6933" width="12.42578125" style="1" customWidth="1"/>
    <col min="6934" max="6934" width="11.42578125" style="1" customWidth="1"/>
    <col min="6935" max="6935" width="13.5703125" style="1" customWidth="1"/>
    <col min="6936" max="6938" width="11.5703125" style="1"/>
    <col min="6939" max="6939" width="12.7109375" style="1" customWidth="1"/>
    <col min="6940" max="7171" width="11.5703125" style="1"/>
    <col min="7172" max="7172" width="23.140625" style="1" customWidth="1"/>
    <col min="7173" max="7173" width="42.85546875" style="1" customWidth="1"/>
    <col min="7174" max="7174" width="13.5703125" style="1" customWidth="1"/>
    <col min="7175" max="7175" width="11.28515625" style="1" customWidth="1"/>
    <col min="7176" max="7176" width="12.85546875" style="1" customWidth="1"/>
    <col min="7177" max="7177" width="12.140625" style="1" customWidth="1"/>
    <col min="7178" max="7178" width="11.7109375" style="1" customWidth="1"/>
    <col min="7179" max="7179" width="11.42578125" style="1" customWidth="1"/>
    <col min="7180" max="7180" width="12.7109375" style="1" customWidth="1"/>
    <col min="7181" max="7181" width="4.140625" style="1" customWidth="1"/>
    <col min="7182" max="7182" width="35.5703125" style="1" customWidth="1"/>
    <col min="7183" max="7185" width="12.5703125" style="1" customWidth="1"/>
    <col min="7186" max="7186" width="12.28515625" style="1" customWidth="1"/>
    <col min="7187" max="7188" width="11.140625" style="1" customWidth="1"/>
    <col min="7189" max="7189" width="12.42578125" style="1" customWidth="1"/>
    <col min="7190" max="7190" width="11.42578125" style="1" customWidth="1"/>
    <col min="7191" max="7191" width="13.5703125" style="1" customWidth="1"/>
    <col min="7192" max="7194" width="11.5703125" style="1"/>
    <col min="7195" max="7195" width="12.7109375" style="1" customWidth="1"/>
    <col min="7196" max="7427" width="11.5703125" style="1"/>
    <col min="7428" max="7428" width="23.140625" style="1" customWidth="1"/>
    <col min="7429" max="7429" width="42.85546875" style="1" customWidth="1"/>
    <col min="7430" max="7430" width="13.5703125" style="1" customWidth="1"/>
    <col min="7431" max="7431" width="11.28515625" style="1" customWidth="1"/>
    <col min="7432" max="7432" width="12.85546875" style="1" customWidth="1"/>
    <col min="7433" max="7433" width="12.140625" style="1" customWidth="1"/>
    <col min="7434" max="7434" width="11.7109375" style="1" customWidth="1"/>
    <col min="7435" max="7435" width="11.42578125" style="1" customWidth="1"/>
    <col min="7436" max="7436" width="12.7109375" style="1" customWidth="1"/>
    <col min="7437" max="7437" width="4.140625" style="1" customWidth="1"/>
    <col min="7438" max="7438" width="35.5703125" style="1" customWidth="1"/>
    <col min="7439" max="7441" width="12.5703125" style="1" customWidth="1"/>
    <col min="7442" max="7442" width="12.28515625" style="1" customWidth="1"/>
    <col min="7443" max="7444" width="11.140625" style="1" customWidth="1"/>
    <col min="7445" max="7445" width="12.42578125" style="1" customWidth="1"/>
    <col min="7446" max="7446" width="11.42578125" style="1" customWidth="1"/>
    <col min="7447" max="7447" width="13.5703125" style="1" customWidth="1"/>
    <col min="7448" max="7450" width="11.5703125" style="1"/>
    <col min="7451" max="7451" width="12.7109375" style="1" customWidth="1"/>
    <col min="7452" max="7683" width="11.5703125" style="1"/>
    <col min="7684" max="7684" width="23.140625" style="1" customWidth="1"/>
    <col min="7685" max="7685" width="42.85546875" style="1" customWidth="1"/>
    <col min="7686" max="7686" width="13.5703125" style="1" customWidth="1"/>
    <col min="7687" max="7687" width="11.28515625" style="1" customWidth="1"/>
    <col min="7688" max="7688" width="12.85546875" style="1" customWidth="1"/>
    <col min="7689" max="7689" width="12.140625" style="1" customWidth="1"/>
    <col min="7690" max="7690" width="11.7109375" style="1" customWidth="1"/>
    <col min="7691" max="7691" width="11.42578125" style="1" customWidth="1"/>
    <col min="7692" max="7692" width="12.7109375" style="1" customWidth="1"/>
    <col min="7693" max="7693" width="4.140625" style="1" customWidth="1"/>
    <col min="7694" max="7694" width="35.5703125" style="1" customWidth="1"/>
    <col min="7695" max="7697" width="12.5703125" style="1" customWidth="1"/>
    <col min="7698" max="7698" width="12.28515625" style="1" customWidth="1"/>
    <col min="7699" max="7700" width="11.140625" style="1" customWidth="1"/>
    <col min="7701" max="7701" width="12.42578125" style="1" customWidth="1"/>
    <col min="7702" max="7702" width="11.42578125" style="1" customWidth="1"/>
    <col min="7703" max="7703" width="13.5703125" style="1" customWidth="1"/>
    <col min="7704" max="7706" width="11.5703125" style="1"/>
    <col min="7707" max="7707" width="12.7109375" style="1" customWidth="1"/>
    <col min="7708" max="7939" width="11.5703125" style="1"/>
    <col min="7940" max="7940" width="23.140625" style="1" customWidth="1"/>
    <col min="7941" max="7941" width="42.85546875" style="1" customWidth="1"/>
    <col min="7942" max="7942" width="13.5703125" style="1" customWidth="1"/>
    <col min="7943" max="7943" width="11.28515625" style="1" customWidth="1"/>
    <col min="7944" max="7944" width="12.85546875" style="1" customWidth="1"/>
    <col min="7945" max="7945" width="12.140625" style="1" customWidth="1"/>
    <col min="7946" max="7946" width="11.7109375" style="1" customWidth="1"/>
    <col min="7947" max="7947" width="11.42578125" style="1" customWidth="1"/>
    <col min="7948" max="7948" width="12.7109375" style="1" customWidth="1"/>
    <col min="7949" max="7949" width="4.140625" style="1" customWidth="1"/>
    <col min="7950" max="7950" width="35.5703125" style="1" customWidth="1"/>
    <col min="7951" max="7953" width="12.5703125" style="1" customWidth="1"/>
    <col min="7954" max="7954" width="12.28515625" style="1" customWidth="1"/>
    <col min="7955" max="7956" width="11.140625" style="1" customWidth="1"/>
    <col min="7957" max="7957" width="12.42578125" style="1" customWidth="1"/>
    <col min="7958" max="7958" width="11.42578125" style="1" customWidth="1"/>
    <col min="7959" max="7959" width="13.5703125" style="1" customWidth="1"/>
    <col min="7960" max="7962" width="11.5703125" style="1"/>
    <col min="7963" max="7963" width="12.7109375" style="1" customWidth="1"/>
    <col min="7964" max="8195" width="11.5703125" style="1"/>
    <col min="8196" max="8196" width="23.140625" style="1" customWidth="1"/>
    <col min="8197" max="8197" width="42.85546875" style="1" customWidth="1"/>
    <col min="8198" max="8198" width="13.5703125" style="1" customWidth="1"/>
    <col min="8199" max="8199" width="11.28515625" style="1" customWidth="1"/>
    <col min="8200" max="8200" width="12.85546875" style="1" customWidth="1"/>
    <col min="8201" max="8201" width="12.140625" style="1" customWidth="1"/>
    <col min="8202" max="8202" width="11.7109375" style="1" customWidth="1"/>
    <col min="8203" max="8203" width="11.42578125" style="1" customWidth="1"/>
    <col min="8204" max="8204" width="12.7109375" style="1" customWidth="1"/>
    <col min="8205" max="8205" width="4.140625" style="1" customWidth="1"/>
    <col min="8206" max="8206" width="35.5703125" style="1" customWidth="1"/>
    <col min="8207" max="8209" width="12.5703125" style="1" customWidth="1"/>
    <col min="8210" max="8210" width="12.28515625" style="1" customWidth="1"/>
    <col min="8211" max="8212" width="11.140625" style="1" customWidth="1"/>
    <col min="8213" max="8213" width="12.42578125" style="1" customWidth="1"/>
    <col min="8214" max="8214" width="11.42578125" style="1" customWidth="1"/>
    <col min="8215" max="8215" width="13.5703125" style="1" customWidth="1"/>
    <col min="8216" max="8218" width="11.5703125" style="1"/>
    <col min="8219" max="8219" width="12.7109375" style="1" customWidth="1"/>
    <col min="8220" max="8451" width="11.5703125" style="1"/>
    <col min="8452" max="8452" width="23.140625" style="1" customWidth="1"/>
    <col min="8453" max="8453" width="42.85546875" style="1" customWidth="1"/>
    <col min="8454" max="8454" width="13.5703125" style="1" customWidth="1"/>
    <col min="8455" max="8455" width="11.28515625" style="1" customWidth="1"/>
    <col min="8456" max="8456" width="12.85546875" style="1" customWidth="1"/>
    <col min="8457" max="8457" width="12.140625" style="1" customWidth="1"/>
    <col min="8458" max="8458" width="11.7109375" style="1" customWidth="1"/>
    <col min="8459" max="8459" width="11.42578125" style="1" customWidth="1"/>
    <col min="8460" max="8460" width="12.7109375" style="1" customWidth="1"/>
    <col min="8461" max="8461" width="4.140625" style="1" customWidth="1"/>
    <col min="8462" max="8462" width="35.5703125" style="1" customWidth="1"/>
    <col min="8463" max="8465" width="12.5703125" style="1" customWidth="1"/>
    <col min="8466" max="8466" width="12.28515625" style="1" customWidth="1"/>
    <col min="8467" max="8468" width="11.140625" style="1" customWidth="1"/>
    <col min="8469" max="8469" width="12.42578125" style="1" customWidth="1"/>
    <col min="8470" max="8470" width="11.42578125" style="1" customWidth="1"/>
    <col min="8471" max="8471" width="13.5703125" style="1" customWidth="1"/>
    <col min="8472" max="8474" width="11.5703125" style="1"/>
    <col min="8475" max="8475" width="12.7109375" style="1" customWidth="1"/>
    <col min="8476" max="8707" width="11.5703125" style="1"/>
    <col min="8708" max="8708" width="23.140625" style="1" customWidth="1"/>
    <col min="8709" max="8709" width="42.85546875" style="1" customWidth="1"/>
    <col min="8710" max="8710" width="13.5703125" style="1" customWidth="1"/>
    <col min="8711" max="8711" width="11.28515625" style="1" customWidth="1"/>
    <col min="8712" max="8712" width="12.85546875" style="1" customWidth="1"/>
    <col min="8713" max="8713" width="12.140625" style="1" customWidth="1"/>
    <col min="8714" max="8714" width="11.7109375" style="1" customWidth="1"/>
    <col min="8715" max="8715" width="11.42578125" style="1" customWidth="1"/>
    <col min="8716" max="8716" width="12.7109375" style="1" customWidth="1"/>
    <col min="8717" max="8717" width="4.140625" style="1" customWidth="1"/>
    <col min="8718" max="8718" width="35.5703125" style="1" customWidth="1"/>
    <col min="8719" max="8721" width="12.5703125" style="1" customWidth="1"/>
    <col min="8722" max="8722" width="12.28515625" style="1" customWidth="1"/>
    <col min="8723" max="8724" width="11.140625" style="1" customWidth="1"/>
    <col min="8725" max="8725" width="12.42578125" style="1" customWidth="1"/>
    <col min="8726" max="8726" width="11.42578125" style="1" customWidth="1"/>
    <col min="8727" max="8727" width="13.5703125" style="1" customWidth="1"/>
    <col min="8728" max="8730" width="11.5703125" style="1"/>
    <col min="8731" max="8731" width="12.7109375" style="1" customWidth="1"/>
    <col min="8732" max="8963" width="11.5703125" style="1"/>
    <col min="8964" max="8964" width="23.140625" style="1" customWidth="1"/>
    <col min="8965" max="8965" width="42.85546875" style="1" customWidth="1"/>
    <col min="8966" max="8966" width="13.5703125" style="1" customWidth="1"/>
    <col min="8967" max="8967" width="11.28515625" style="1" customWidth="1"/>
    <col min="8968" max="8968" width="12.85546875" style="1" customWidth="1"/>
    <col min="8969" max="8969" width="12.140625" style="1" customWidth="1"/>
    <col min="8970" max="8970" width="11.7109375" style="1" customWidth="1"/>
    <col min="8971" max="8971" width="11.42578125" style="1" customWidth="1"/>
    <col min="8972" max="8972" width="12.7109375" style="1" customWidth="1"/>
    <col min="8973" max="8973" width="4.140625" style="1" customWidth="1"/>
    <col min="8974" max="8974" width="35.5703125" style="1" customWidth="1"/>
    <col min="8975" max="8977" width="12.5703125" style="1" customWidth="1"/>
    <col min="8978" max="8978" width="12.28515625" style="1" customWidth="1"/>
    <col min="8979" max="8980" width="11.140625" style="1" customWidth="1"/>
    <col min="8981" max="8981" width="12.42578125" style="1" customWidth="1"/>
    <col min="8982" max="8982" width="11.42578125" style="1" customWidth="1"/>
    <col min="8983" max="8983" width="13.5703125" style="1" customWidth="1"/>
    <col min="8984" max="8986" width="11.5703125" style="1"/>
    <col min="8987" max="8987" width="12.7109375" style="1" customWidth="1"/>
    <col min="8988" max="9219" width="11.5703125" style="1"/>
    <col min="9220" max="9220" width="23.140625" style="1" customWidth="1"/>
    <col min="9221" max="9221" width="42.85546875" style="1" customWidth="1"/>
    <col min="9222" max="9222" width="13.5703125" style="1" customWidth="1"/>
    <col min="9223" max="9223" width="11.28515625" style="1" customWidth="1"/>
    <col min="9224" max="9224" width="12.85546875" style="1" customWidth="1"/>
    <col min="9225" max="9225" width="12.140625" style="1" customWidth="1"/>
    <col min="9226" max="9226" width="11.7109375" style="1" customWidth="1"/>
    <col min="9227" max="9227" width="11.42578125" style="1" customWidth="1"/>
    <col min="9228" max="9228" width="12.7109375" style="1" customWidth="1"/>
    <col min="9229" max="9229" width="4.140625" style="1" customWidth="1"/>
    <col min="9230" max="9230" width="35.5703125" style="1" customWidth="1"/>
    <col min="9231" max="9233" width="12.5703125" style="1" customWidth="1"/>
    <col min="9234" max="9234" width="12.28515625" style="1" customWidth="1"/>
    <col min="9235" max="9236" width="11.140625" style="1" customWidth="1"/>
    <col min="9237" max="9237" width="12.42578125" style="1" customWidth="1"/>
    <col min="9238" max="9238" width="11.42578125" style="1" customWidth="1"/>
    <col min="9239" max="9239" width="13.5703125" style="1" customWidth="1"/>
    <col min="9240" max="9242" width="11.5703125" style="1"/>
    <col min="9243" max="9243" width="12.7109375" style="1" customWidth="1"/>
    <col min="9244" max="9475" width="11.5703125" style="1"/>
    <col min="9476" max="9476" width="23.140625" style="1" customWidth="1"/>
    <col min="9477" max="9477" width="42.85546875" style="1" customWidth="1"/>
    <col min="9478" max="9478" width="13.5703125" style="1" customWidth="1"/>
    <col min="9479" max="9479" width="11.28515625" style="1" customWidth="1"/>
    <col min="9480" max="9480" width="12.85546875" style="1" customWidth="1"/>
    <col min="9481" max="9481" width="12.140625" style="1" customWidth="1"/>
    <col min="9482" max="9482" width="11.7109375" style="1" customWidth="1"/>
    <col min="9483" max="9483" width="11.42578125" style="1" customWidth="1"/>
    <col min="9484" max="9484" width="12.7109375" style="1" customWidth="1"/>
    <col min="9485" max="9485" width="4.140625" style="1" customWidth="1"/>
    <col min="9486" max="9486" width="35.5703125" style="1" customWidth="1"/>
    <col min="9487" max="9489" width="12.5703125" style="1" customWidth="1"/>
    <col min="9490" max="9490" width="12.28515625" style="1" customWidth="1"/>
    <col min="9491" max="9492" width="11.140625" style="1" customWidth="1"/>
    <col min="9493" max="9493" width="12.42578125" style="1" customWidth="1"/>
    <col min="9494" max="9494" width="11.42578125" style="1" customWidth="1"/>
    <col min="9495" max="9495" width="13.5703125" style="1" customWidth="1"/>
    <col min="9496" max="9498" width="11.5703125" style="1"/>
    <col min="9499" max="9499" width="12.7109375" style="1" customWidth="1"/>
    <col min="9500" max="9731" width="11.5703125" style="1"/>
    <col min="9732" max="9732" width="23.140625" style="1" customWidth="1"/>
    <col min="9733" max="9733" width="42.85546875" style="1" customWidth="1"/>
    <col min="9734" max="9734" width="13.5703125" style="1" customWidth="1"/>
    <col min="9735" max="9735" width="11.28515625" style="1" customWidth="1"/>
    <col min="9736" max="9736" width="12.85546875" style="1" customWidth="1"/>
    <col min="9737" max="9737" width="12.140625" style="1" customWidth="1"/>
    <col min="9738" max="9738" width="11.7109375" style="1" customWidth="1"/>
    <col min="9739" max="9739" width="11.42578125" style="1" customWidth="1"/>
    <col min="9740" max="9740" width="12.7109375" style="1" customWidth="1"/>
    <col min="9741" max="9741" width="4.140625" style="1" customWidth="1"/>
    <col min="9742" max="9742" width="35.5703125" style="1" customWidth="1"/>
    <col min="9743" max="9745" width="12.5703125" style="1" customWidth="1"/>
    <col min="9746" max="9746" width="12.28515625" style="1" customWidth="1"/>
    <col min="9747" max="9748" width="11.140625" style="1" customWidth="1"/>
    <col min="9749" max="9749" width="12.42578125" style="1" customWidth="1"/>
    <col min="9750" max="9750" width="11.42578125" style="1" customWidth="1"/>
    <col min="9751" max="9751" width="13.5703125" style="1" customWidth="1"/>
    <col min="9752" max="9754" width="11.5703125" style="1"/>
    <col min="9755" max="9755" width="12.7109375" style="1" customWidth="1"/>
    <col min="9756" max="9987" width="11.5703125" style="1"/>
    <col min="9988" max="9988" width="23.140625" style="1" customWidth="1"/>
    <col min="9989" max="9989" width="42.85546875" style="1" customWidth="1"/>
    <col min="9990" max="9990" width="13.5703125" style="1" customWidth="1"/>
    <col min="9991" max="9991" width="11.28515625" style="1" customWidth="1"/>
    <col min="9992" max="9992" width="12.85546875" style="1" customWidth="1"/>
    <col min="9993" max="9993" width="12.140625" style="1" customWidth="1"/>
    <col min="9994" max="9994" width="11.7109375" style="1" customWidth="1"/>
    <col min="9995" max="9995" width="11.42578125" style="1" customWidth="1"/>
    <col min="9996" max="9996" width="12.7109375" style="1" customWidth="1"/>
    <col min="9997" max="9997" width="4.140625" style="1" customWidth="1"/>
    <col min="9998" max="9998" width="35.5703125" style="1" customWidth="1"/>
    <col min="9999" max="10001" width="12.5703125" style="1" customWidth="1"/>
    <col min="10002" max="10002" width="12.28515625" style="1" customWidth="1"/>
    <col min="10003" max="10004" width="11.140625" style="1" customWidth="1"/>
    <col min="10005" max="10005" width="12.42578125" style="1" customWidth="1"/>
    <col min="10006" max="10006" width="11.42578125" style="1" customWidth="1"/>
    <col min="10007" max="10007" width="13.5703125" style="1" customWidth="1"/>
    <col min="10008" max="10010" width="11.5703125" style="1"/>
    <col min="10011" max="10011" width="12.7109375" style="1" customWidth="1"/>
    <col min="10012" max="10243" width="11.5703125" style="1"/>
    <col min="10244" max="10244" width="23.140625" style="1" customWidth="1"/>
    <col min="10245" max="10245" width="42.85546875" style="1" customWidth="1"/>
    <col min="10246" max="10246" width="13.5703125" style="1" customWidth="1"/>
    <col min="10247" max="10247" width="11.28515625" style="1" customWidth="1"/>
    <col min="10248" max="10248" width="12.85546875" style="1" customWidth="1"/>
    <col min="10249" max="10249" width="12.140625" style="1" customWidth="1"/>
    <col min="10250" max="10250" width="11.7109375" style="1" customWidth="1"/>
    <col min="10251" max="10251" width="11.42578125" style="1" customWidth="1"/>
    <col min="10252" max="10252" width="12.7109375" style="1" customWidth="1"/>
    <col min="10253" max="10253" width="4.140625" style="1" customWidth="1"/>
    <col min="10254" max="10254" width="35.5703125" style="1" customWidth="1"/>
    <col min="10255" max="10257" width="12.5703125" style="1" customWidth="1"/>
    <col min="10258" max="10258" width="12.28515625" style="1" customWidth="1"/>
    <col min="10259" max="10260" width="11.140625" style="1" customWidth="1"/>
    <col min="10261" max="10261" width="12.42578125" style="1" customWidth="1"/>
    <col min="10262" max="10262" width="11.42578125" style="1" customWidth="1"/>
    <col min="10263" max="10263" width="13.5703125" style="1" customWidth="1"/>
    <col min="10264" max="10266" width="11.5703125" style="1"/>
    <col min="10267" max="10267" width="12.7109375" style="1" customWidth="1"/>
    <col min="10268" max="10499" width="11.5703125" style="1"/>
    <col min="10500" max="10500" width="23.140625" style="1" customWidth="1"/>
    <col min="10501" max="10501" width="42.85546875" style="1" customWidth="1"/>
    <col min="10502" max="10502" width="13.5703125" style="1" customWidth="1"/>
    <col min="10503" max="10503" width="11.28515625" style="1" customWidth="1"/>
    <col min="10504" max="10504" width="12.85546875" style="1" customWidth="1"/>
    <col min="10505" max="10505" width="12.140625" style="1" customWidth="1"/>
    <col min="10506" max="10506" width="11.7109375" style="1" customWidth="1"/>
    <col min="10507" max="10507" width="11.42578125" style="1" customWidth="1"/>
    <col min="10508" max="10508" width="12.7109375" style="1" customWidth="1"/>
    <col min="10509" max="10509" width="4.140625" style="1" customWidth="1"/>
    <col min="10510" max="10510" width="35.5703125" style="1" customWidth="1"/>
    <col min="10511" max="10513" width="12.5703125" style="1" customWidth="1"/>
    <col min="10514" max="10514" width="12.28515625" style="1" customWidth="1"/>
    <col min="10515" max="10516" width="11.140625" style="1" customWidth="1"/>
    <col min="10517" max="10517" width="12.42578125" style="1" customWidth="1"/>
    <col min="10518" max="10518" width="11.42578125" style="1" customWidth="1"/>
    <col min="10519" max="10519" width="13.5703125" style="1" customWidth="1"/>
    <col min="10520" max="10522" width="11.5703125" style="1"/>
    <col min="10523" max="10523" width="12.7109375" style="1" customWidth="1"/>
    <col min="10524" max="10755" width="11.5703125" style="1"/>
    <col min="10756" max="10756" width="23.140625" style="1" customWidth="1"/>
    <col min="10757" max="10757" width="42.85546875" style="1" customWidth="1"/>
    <col min="10758" max="10758" width="13.5703125" style="1" customWidth="1"/>
    <col min="10759" max="10759" width="11.28515625" style="1" customWidth="1"/>
    <col min="10760" max="10760" width="12.85546875" style="1" customWidth="1"/>
    <col min="10761" max="10761" width="12.140625" style="1" customWidth="1"/>
    <col min="10762" max="10762" width="11.7109375" style="1" customWidth="1"/>
    <col min="10763" max="10763" width="11.42578125" style="1" customWidth="1"/>
    <col min="10764" max="10764" width="12.7109375" style="1" customWidth="1"/>
    <col min="10765" max="10765" width="4.140625" style="1" customWidth="1"/>
    <col min="10766" max="10766" width="35.5703125" style="1" customWidth="1"/>
    <col min="10767" max="10769" width="12.5703125" style="1" customWidth="1"/>
    <col min="10770" max="10770" width="12.28515625" style="1" customWidth="1"/>
    <col min="10771" max="10772" width="11.140625" style="1" customWidth="1"/>
    <col min="10773" max="10773" width="12.42578125" style="1" customWidth="1"/>
    <col min="10774" max="10774" width="11.42578125" style="1" customWidth="1"/>
    <col min="10775" max="10775" width="13.5703125" style="1" customWidth="1"/>
    <col min="10776" max="10778" width="11.5703125" style="1"/>
    <col min="10779" max="10779" width="12.7109375" style="1" customWidth="1"/>
    <col min="10780" max="11011" width="11.5703125" style="1"/>
    <col min="11012" max="11012" width="23.140625" style="1" customWidth="1"/>
    <col min="11013" max="11013" width="42.85546875" style="1" customWidth="1"/>
    <col min="11014" max="11014" width="13.5703125" style="1" customWidth="1"/>
    <col min="11015" max="11015" width="11.28515625" style="1" customWidth="1"/>
    <col min="11016" max="11016" width="12.85546875" style="1" customWidth="1"/>
    <col min="11017" max="11017" width="12.140625" style="1" customWidth="1"/>
    <col min="11018" max="11018" width="11.7109375" style="1" customWidth="1"/>
    <col min="11019" max="11019" width="11.42578125" style="1" customWidth="1"/>
    <col min="11020" max="11020" width="12.7109375" style="1" customWidth="1"/>
    <col min="11021" max="11021" width="4.140625" style="1" customWidth="1"/>
    <col min="11022" max="11022" width="35.5703125" style="1" customWidth="1"/>
    <col min="11023" max="11025" width="12.5703125" style="1" customWidth="1"/>
    <col min="11026" max="11026" width="12.28515625" style="1" customWidth="1"/>
    <col min="11027" max="11028" width="11.140625" style="1" customWidth="1"/>
    <col min="11029" max="11029" width="12.42578125" style="1" customWidth="1"/>
    <col min="11030" max="11030" width="11.42578125" style="1" customWidth="1"/>
    <col min="11031" max="11031" width="13.5703125" style="1" customWidth="1"/>
    <col min="11032" max="11034" width="11.5703125" style="1"/>
    <col min="11035" max="11035" width="12.7109375" style="1" customWidth="1"/>
    <col min="11036" max="11267" width="11.5703125" style="1"/>
    <col min="11268" max="11268" width="23.140625" style="1" customWidth="1"/>
    <col min="11269" max="11269" width="42.85546875" style="1" customWidth="1"/>
    <col min="11270" max="11270" width="13.5703125" style="1" customWidth="1"/>
    <col min="11271" max="11271" width="11.28515625" style="1" customWidth="1"/>
    <col min="11272" max="11272" width="12.85546875" style="1" customWidth="1"/>
    <col min="11273" max="11273" width="12.140625" style="1" customWidth="1"/>
    <col min="11274" max="11274" width="11.7109375" style="1" customWidth="1"/>
    <col min="11275" max="11275" width="11.42578125" style="1" customWidth="1"/>
    <col min="11276" max="11276" width="12.7109375" style="1" customWidth="1"/>
    <col min="11277" max="11277" width="4.140625" style="1" customWidth="1"/>
    <col min="11278" max="11278" width="35.5703125" style="1" customWidth="1"/>
    <col min="11279" max="11281" width="12.5703125" style="1" customWidth="1"/>
    <col min="11282" max="11282" width="12.28515625" style="1" customWidth="1"/>
    <col min="11283" max="11284" width="11.140625" style="1" customWidth="1"/>
    <col min="11285" max="11285" width="12.42578125" style="1" customWidth="1"/>
    <col min="11286" max="11286" width="11.42578125" style="1" customWidth="1"/>
    <col min="11287" max="11287" width="13.5703125" style="1" customWidth="1"/>
    <col min="11288" max="11290" width="11.5703125" style="1"/>
    <col min="11291" max="11291" width="12.7109375" style="1" customWidth="1"/>
    <col min="11292" max="11523" width="11.5703125" style="1"/>
    <col min="11524" max="11524" width="23.140625" style="1" customWidth="1"/>
    <col min="11525" max="11525" width="42.85546875" style="1" customWidth="1"/>
    <col min="11526" max="11526" width="13.5703125" style="1" customWidth="1"/>
    <col min="11527" max="11527" width="11.28515625" style="1" customWidth="1"/>
    <col min="11528" max="11528" width="12.85546875" style="1" customWidth="1"/>
    <col min="11529" max="11529" width="12.140625" style="1" customWidth="1"/>
    <col min="11530" max="11530" width="11.7109375" style="1" customWidth="1"/>
    <col min="11531" max="11531" width="11.42578125" style="1" customWidth="1"/>
    <col min="11532" max="11532" width="12.7109375" style="1" customWidth="1"/>
    <col min="11533" max="11533" width="4.140625" style="1" customWidth="1"/>
    <col min="11534" max="11534" width="35.5703125" style="1" customWidth="1"/>
    <col min="11535" max="11537" width="12.5703125" style="1" customWidth="1"/>
    <col min="11538" max="11538" width="12.28515625" style="1" customWidth="1"/>
    <col min="11539" max="11540" width="11.140625" style="1" customWidth="1"/>
    <col min="11541" max="11541" width="12.42578125" style="1" customWidth="1"/>
    <col min="11542" max="11542" width="11.42578125" style="1" customWidth="1"/>
    <col min="11543" max="11543" width="13.5703125" style="1" customWidth="1"/>
    <col min="11544" max="11546" width="11.5703125" style="1"/>
    <col min="11547" max="11547" width="12.7109375" style="1" customWidth="1"/>
    <col min="11548" max="11779" width="11.5703125" style="1"/>
    <col min="11780" max="11780" width="23.140625" style="1" customWidth="1"/>
    <col min="11781" max="11781" width="42.85546875" style="1" customWidth="1"/>
    <col min="11782" max="11782" width="13.5703125" style="1" customWidth="1"/>
    <col min="11783" max="11783" width="11.28515625" style="1" customWidth="1"/>
    <col min="11784" max="11784" width="12.85546875" style="1" customWidth="1"/>
    <col min="11785" max="11785" width="12.140625" style="1" customWidth="1"/>
    <col min="11786" max="11786" width="11.7109375" style="1" customWidth="1"/>
    <col min="11787" max="11787" width="11.42578125" style="1" customWidth="1"/>
    <col min="11788" max="11788" width="12.7109375" style="1" customWidth="1"/>
    <col min="11789" max="11789" width="4.140625" style="1" customWidth="1"/>
    <col min="11790" max="11790" width="35.5703125" style="1" customWidth="1"/>
    <col min="11791" max="11793" width="12.5703125" style="1" customWidth="1"/>
    <col min="11794" max="11794" width="12.28515625" style="1" customWidth="1"/>
    <col min="11795" max="11796" width="11.140625" style="1" customWidth="1"/>
    <col min="11797" max="11797" width="12.42578125" style="1" customWidth="1"/>
    <col min="11798" max="11798" width="11.42578125" style="1" customWidth="1"/>
    <col min="11799" max="11799" width="13.5703125" style="1" customWidth="1"/>
    <col min="11800" max="11802" width="11.5703125" style="1"/>
    <col min="11803" max="11803" width="12.7109375" style="1" customWidth="1"/>
    <col min="11804" max="12035" width="11.5703125" style="1"/>
    <col min="12036" max="12036" width="23.140625" style="1" customWidth="1"/>
    <col min="12037" max="12037" width="42.85546875" style="1" customWidth="1"/>
    <col min="12038" max="12038" width="13.5703125" style="1" customWidth="1"/>
    <col min="12039" max="12039" width="11.28515625" style="1" customWidth="1"/>
    <col min="12040" max="12040" width="12.85546875" style="1" customWidth="1"/>
    <col min="12041" max="12041" width="12.140625" style="1" customWidth="1"/>
    <col min="12042" max="12042" width="11.7109375" style="1" customWidth="1"/>
    <col min="12043" max="12043" width="11.42578125" style="1" customWidth="1"/>
    <col min="12044" max="12044" width="12.7109375" style="1" customWidth="1"/>
    <col min="12045" max="12045" width="4.140625" style="1" customWidth="1"/>
    <col min="12046" max="12046" width="35.5703125" style="1" customWidth="1"/>
    <col min="12047" max="12049" width="12.5703125" style="1" customWidth="1"/>
    <col min="12050" max="12050" width="12.28515625" style="1" customWidth="1"/>
    <col min="12051" max="12052" width="11.140625" style="1" customWidth="1"/>
    <col min="12053" max="12053" width="12.42578125" style="1" customWidth="1"/>
    <col min="12054" max="12054" width="11.42578125" style="1" customWidth="1"/>
    <col min="12055" max="12055" width="13.5703125" style="1" customWidth="1"/>
    <col min="12056" max="12058" width="11.5703125" style="1"/>
    <col min="12059" max="12059" width="12.7109375" style="1" customWidth="1"/>
    <col min="12060" max="12291" width="11.5703125" style="1"/>
    <col min="12292" max="12292" width="23.140625" style="1" customWidth="1"/>
    <col min="12293" max="12293" width="42.85546875" style="1" customWidth="1"/>
    <col min="12294" max="12294" width="13.5703125" style="1" customWidth="1"/>
    <col min="12295" max="12295" width="11.28515625" style="1" customWidth="1"/>
    <col min="12296" max="12296" width="12.85546875" style="1" customWidth="1"/>
    <col min="12297" max="12297" width="12.140625" style="1" customWidth="1"/>
    <col min="12298" max="12298" width="11.7109375" style="1" customWidth="1"/>
    <col min="12299" max="12299" width="11.42578125" style="1" customWidth="1"/>
    <col min="12300" max="12300" width="12.7109375" style="1" customWidth="1"/>
    <col min="12301" max="12301" width="4.140625" style="1" customWidth="1"/>
    <col min="12302" max="12302" width="35.5703125" style="1" customWidth="1"/>
    <col min="12303" max="12305" width="12.5703125" style="1" customWidth="1"/>
    <col min="12306" max="12306" width="12.28515625" style="1" customWidth="1"/>
    <col min="12307" max="12308" width="11.140625" style="1" customWidth="1"/>
    <col min="12309" max="12309" width="12.42578125" style="1" customWidth="1"/>
    <col min="12310" max="12310" width="11.42578125" style="1" customWidth="1"/>
    <col min="12311" max="12311" width="13.5703125" style="1" customWidth="1"/>
    <col min="12312" max="12314" width="11.5703125" style="1"/>
    <col min="12315" max="12315" width="12.7109375" style="1" customWidth="1"/>
    <col min="12316" max="12547" width="11.5703125" style="1"/>
    <col min="12548" max="12548" width="23.140625" style="1" customWidth="1"/>
    <col min="12549" max="12549" width="42.85546875" style="1" customWidth="1"/>
    <col min="12550" max="12550" width="13.5703125" style="1" customWidth="1"/>
    <col min="12551" max="12551" width="11.28515625" style="1" customWidth="1"/>
    <col min="12552" max="12552" width="12.85546875" style="1" customWidth="1"/>
    <col min="12553" max="12553" width="12.140625" style="1" customWidth="1"/>
    <col min="12554" max="12554" width="11.7109375" style="1" customWidth="1"/>
    <col min="12555" max="12555" width="11.42578125" style="1" customWidth="1"/>
    <col min="12556" max="12556" width="12.7109375" style="1" customWidth="1"/>
    <col min="12557" max="12557" width="4.140625" style="1" customWidth="1"/>
    <col min="12558" max="12558" width="35.5703125" style="1" customWidth="1"/>
    <col min="12559" max="12561" width="12.5703125" style="1" customWidth="1"/>
    <col min="12562" max="12562" width="12.28515625" style="1" customWidth="1"/>
    <col min="12563" max="12564" width="11.140625" style="1" customWidth="1"/>
    <col min="12565" max="12565" width="12.42578125" style="1" customWidth="1"/>
    <col min="12566" max="12566" width="11.42578125" style="1" customWidth="1"/>
    <col min="12567" max="12567" width="13.5703125" style="1" customWidth="1"/>
    <col min="12568" max="12570" width="11.5703125" style="1"/>
    <col min="12571" max="12571" width="12.7109375" style="1" customWidth="1"/>
    <col min="12572" max="12803" width="11.5703125" style="1"/>
    <col min="12804" max="12804" width="23.140625" style="1" customWidth="1"/>
    <col min="12805" max="12805" width="42.85546875" style="1" customWidth="1"/>
    <col min="12806" max="12806" width="13.5703125" style="1" customWidth="1"/>
    <col min="12807" max="12807" width="11.28515625" style="1" customWidth="1"/>
    <col min="12808" max="12808" width="12.85546875" style="1" customWidth="1"/>
    <col min="12809" max="12809" width="12.140625" style="1" customWidth="1"/>
    <col min="12810" max="12810" width="11.7109375" style="1" customWidth="1"/>
    <col min="12811" max="12811" width="11.42578125" style="1" customWidth="1"/>
    <col min="12812" max="12812" width="12.7109375" style="1" customWidth="1"/>
    <col min="12813" max="12813" width="4.140625" style="1" customWidth="1"/>
    <col min="12814" max="12814" width="35.5703125" style="1" customWidth="1"/>
    <col min="12815" max="12817" width="12.5703125" style="1" customWidth="1"/>
    <col min="12818" max="12818" width="12.28515625" style="1" customWidth="1"/>
    <col min="12819" max="12820" width="11.140625" style="1" customWidth="1"/>
    <col min="12821" max="12821" width="12.42578125" style="1" customWidth="1"/>
    <col min="12822" max="12822" width="11.42578125" style="1" customWidth="1"/>
    <col min="12823" max="12823" width="13.5703125" style="1" customWidth="1"/>
    <col min="12824" max="12826" width="11.5703125" style="1"/>
    <col min="12827" max="12827" width="12.7109375" style="1" customWidth="1"/>
    <col min="12828" max="13059" width="11.5703125" style="1"/>
    <col min="13060" max="13060" width="23.140625" style="1" customWidth="1"/>
    <col min="13061" max="13061" width="42.85546875" style="1" customWidth="1"/>
    <col min="13062" max="13062" width="13.5703125" style="1" customWidth="1"/>
    <col min="13063" max="13063" width="11.28515625" style="1" customWidth="1"/>
    <col min="13064" max="13064" width="12.85546875" style="1" customWidth="1"/>
    <col min="13065" max="13065" width="12.140625" style="1" customWidth="1"/>
    <col min="13066" max="13066" width="11.7109375" style="1" customWidth="1"/>
    <col min="13067" max="13067" width="11.42578125" style="1" customWidth="1"/>
    <col min="13068" max="13068" width="12.7109375" style="1" customWidth="1"/>
    <col min="13069" max="13069" width="4.140625" style="1" customWidth="1"/>
    <col min="13070" max="13070" width="35.5703125" style="1" customWidth="1"/>
    <col min="13071" max="13073" width="12.5703125" style="1" customWidth="1"/>
    <col min="13074" max="13074" width="12.28515625" style="1" customWidth="1"/>
    <col min="13075" max="13076" width="11.140625" style="1" customWidth="1"/>
    <col min="13077" max="13077" width="12.42578125" style="1" customWidth="1"/>
    <col min="13078" max="13078" width="11.42578125" style="1" customWidth="1"/>
    <col min="13079" max="13079" width="13.5703125" style="1" customWidth="1"/>
    <col min="13080" max="13082" width="11.5703125" style="1"/>
    <col min="13083" max="13083" width="12.7109375" style="1" customWidth="1"/>
    <col min="13084" max="13315" width="11.5703125" style="1"/>
    <col min="13316" max="13316" width="23.140625" style="1" customWidth="1"/>
    <col min="13317" max="13317" width="42.85546875" style="1" customWidth="1"/>
    <col min="13318" max="13318" width="13.5703125" style="1" customWidth="1"/>
    <col min="13319" max="13319" width="11.28515625" style="1" customWidth="1"/>
    <col min="13320" max="13320" width="12.85546875" style="1" customWidth="1"/>
    <col min="13321" max="13321" width="12.140625" style="1" customWidth="1"/>
    <col min="13322" max="13322" width="11.7109375" style="1" customWidth="1"/>
    <col min="13323" max="13323" width="11.42578125" style="1" customWidth="1"/>
    <col min="13324" max="13324" width="12.7109375" style="1" customWidth="1"/>
    <col min="13325" max="13325" width="4.140625" style="1" customWidth="1"/>
    <col min="13326" max="13326" width="35.5703125" style="1" customWidth="1"/>
    <col min="13327" max="13329" width="12.5703125" style="1" customWidth="1"/>
    <col min="13330" max="13330" width="12.28515625" style="1" customWidth="1"/>
    <col min="13331" max="13332" width="11.140625" style="1" customWidth="1"/>
    <col min="13333" max="13333" width="12.42578125" style="1" customWidth="1"/>
    <col min="13334" max="13334" width="11.42578125" style="1" customWidth="1"/>
    <col min="13335" max="13335" width="13.5703125" style="1" customWidth="1"/>
    <col min="13336" max="13338" width="11.5703125" style="1"/>
    <col min="13339" max="13339" width="12.7109375" style="1" customWidth="1"/>
    <col min="13340" max="13571" width="11.5703125" style="1"/>
    <col min="13572" max="13572" width="23.140625" style="1" customWidth="1"/>
    <col min="13573" max="13573" width="42.85546875" style="1" customWidth="1"/>
    <col min="13574" max="13574" width="13.5703125" style="1" customWidth="1"/>
    <col min="13575" max="13575" width="11.28515625" style="1" customWidth="1"/>
    <col min="13576" max="13576" width="12.85546875" style="1" customWidth="1"/>
    <col min="13577" max="13577" width="12.140625" style="1" customWidth="1"/>
    <col min="13578" max="13578" width="11.7109375" style="1" customWidth="1"/>
    <col min="13579" max="13579" width="11.42578125" style="1" customWidth="1"/>
    <col min="13580" max="13580" width="12.7109375" style="1" customWidth="1"/>
    <col min="13581" max="13581" width="4.140625" style="1" customWidth="1"/>
    <col min="13582" max="13582" width="35.5703125" style="1" customWidth="1"/>
    <col min="13583" max="13585" width="12.5703125" style="1" customWidth="1"/>
    <col min="13586" max="13586" width="12.28515625" style="1" customWidth="1"/>
    <col min="13587" max="13588" width="11.140625" style="1" customWidth="1"/>
    <col min="13589" max="13589" width="12.42578125" style="1" customWidth="1"/>
    <col min="13590" max="13590" width="11.42578125" style="1" customWidth="1"/>
    <col min="13591" max="13591" width="13.5703125" style="1" customWidth="1"/>
    <col min="13592" max="13594" width="11.5703125" style="1"/>
    <col min="13595" max="13595" width="12.7109375" style="1" customWidth="1"/>
    <col min="13596" max="13827" width="11.5703125" style="1"/>
    <col min="13828" max="13828" width="23.140625" style="1" customWidth="1"/>
    <col min="13829" max="13829" width="42.85546875" style="1" customWidth="1"/>
    <col min="13830" max="13830" width="13.5703125" style="1" customWidth="1"/>
    <col min="13831" max="13831" width="11.28515625" style="1" customWidth="1"/>
    <col min="13832" max="13832" width="12.85546875" style="1" customWidth="1"/>
    <col min="13833" max="13833" width="12.140625" style="1" customWidth="1"/>
    <col min="13834" max="13834" width="11.7109375" style="1" customWidth="1"/>
    <col min="13835" max="13835" width="11.42578125" style="1" customWidth="1"/>
    <col min="13836" max="13836" width="12.7109375" style="1" customWidth="1"/>
    <col min="13837" max="13837" width="4.140625" style="1" customWidth="1"/>
    <col min="13838" max="13838" width="35.5703125" style="1" customWidth="1"/>
    <col min="13839" max="13841" width="12.5703125" style="1" customWidth="1"/>
    <col min="13842" max="13842" width="12.28515625" style="1" customWidth="1"/>
    <col min="13843" max="13844" width="11.140625" style="1" customWidth="1"/>
    <col min="13845" max="13845" width="12.42578125" style="1" customWidth="1"/>
    <col min="13846" max="13846" width="11.42578125" style="1" customWidth="1"/>
    <col min="13847" max="13847" width="13.5703125" style="1" customWidth="1"/>
    <col min="13848" max="13850" width="11.5703125" style="1"/>
    <col min="13851" max="13851" width="12.7109375" style="1" customWidth="1"/>
    <col min="13852" max="14083" width="11.5703125" style="1"/>
    <col min="14084" max="14084" width="23.140625" style="1" customWidth="1"/>
    <col min="14085" max="14085" width="42.85546875" style="1" customWidth="1"/>
    <col min="14086" max="14086" width="13.5703125" style="1" customWidth="1"/>
    <col min="14087" max="14087" width="11.28515625" style="1" customWidth="1"/>
    <col min="14088" max="14088" width="12.85546875" style="1" customWidth="1"/>
    <col min="14089" max="14089" width="12.140625" style="1" customWidth="1"/>
    <col min="14090" max="14090" width="11.7109375" style="1" customWidth="1"/>
    <col min="14091" max="14091" width="11.42578125" style="1" customWidth="1"/>
    <col min="14092" max="14092" width="12.7109375" style="1" customWidth="1"/>
    <col min="14093" max="14093" width="4.140625" style="1" customWidth="1"/>
    <col min="14094" max="14094" width="35.5703125" style="1" customWidth="1"/>
    <col min="14095" max="14097" width="12.5703125" style="1" customWidth="1"/>
    <col min="14098" max="14098" width="12.28515625" style="1" customWidth="1"/>
    <col min="14099" max="14100" width="11.140625" style="1" customWidth="1"/>
    <col min="14101" max="14101" width="12.42578125" style="1" customWidth="1"/>
    <col min="14102" max="14102" width="11.42578125" style="1" customWidth="1"/>
    <col min="14103" max="14103" width="13.5703125" style="1" customWidth="1"/>
    <col min="14104" max="14106" width="11.5703125" style="1"/>
    <col min="14107" max="14107" width="12.7109375" style="1" customWidth="1"/>
    <col min="14108" max="14339" width="11.5703125" style="1"/>
    <col min="14340" max="14340" width="23.140625" style="1" customWidth="1"/>
    <col min="14341" max="14341" width="42.85546875" style="1" customWidth="1"/>
    <col min="14342" max="14342" width="13.5703125" style="1" customWidth="1"/>
    <col min="14343" max="14343" width="11.28515625" style="1" customWidth="1"/>
    <col min="14344" max="14344" width="12.85546875" style="1" customWidth="1"/>
    <col min="14345" max="14345" width="12.140625" style="1" customWidth="1"/>
    <col min="14346" max="14346" width="11.7109375" style="1" customWidth="1"/>
    <col min="14347" max="14347" width="11.42578125" style="1" customWidth="1"/>
    <col min="14348" max="14348" width="12.7109375" style="1" customWidth="1"/>
    <col min="14349" max="14349" width="4.140625" style="1" customWidth="1"/>
    <col min="14350" max="14350" width="35.5703125" style="1" customWidth="1"/>
    <col min="14351" max="14353" width="12.5703125" style="1" customWidth="1"/>
    <col min="14354" max="14354" width="12.28515625" style="1" customWidth="1"/>
    <col min="14355" max="14356" width="11.140625" style="1" customWidth="1"/>
    <col min="14357" max="14357" width="12.42578125" style="1" customWidth="1"/>
    <col min="14358" max="14358" width="11.42578125" style="1" customWidth="1"/>
    <col min="14359" max="14359" width="13.5703125" style="1" customWidth="1"/>
    <col min="14360" max="14362" width="11.5703125" style="1"/>
    <col min="14363" max="14363" width="12.7109375" style="1" customWidth="1"/>
    <col min="14364" max="14595" width="11.5703125" style="1"/>
    <col min="14596" max="14596" width="23.140625" style="1" customWidth="1"/>
    <col min="14597" max="14597" width="42.85546875" style="1" customWidth="1"/>
    <col min="14598" max="14598" width="13.5703125" style="1" customWidth="1"/>
    <col min="14599" max="14599" width="11.28515625" style="1" customWidth="1"/>
    <col min="14600" max="14600" width="12.85546875" style="1" customWidth="1"/>
    <col min="14601" max="14601" width="12.140625" style="1" customWidth="1"/>
    <col min="14602" max="14602" width="11.7109375" style="1" customWidth="1"/>
    <col min="14603" max="14603" width="11.42578125" style="1" customWidth="1"/>
    <col min="14604" max="14604" width="12.7109375" style="1" customWidth="1"/>
    <col min="14605" max="14605" width="4.140625" style="1" customWidth="1"/>
    <col min="14606" max="14606" width="35.5703125" style="1" customWidth="1"/>
    <col min="14607" max="14609" width="12.5703125" style="1" customWidth="1"/>
    <col min="14610" max="14610" width="12.28515625" style="1" customWidth="1"/>
    <col min="14611" max="14612" width="11.140625" style="1" customWidth="1"/>
    <col min="14613" max="14613" width="12.42578125" style="1" customWidth="1"/>
    <col min="14614" max="14614" width="11.42578125" style="1" customWidth="1"/>
    <col min="14615" max="14615" width="13.5703125" style="1" customWidth="1"/>
    <col min="14616" max="14618" width="11.5703125" style="1"/>
    <col min="14619" max="14619" width="12.7109375" style="1" customWidth="1"/>
    <col min="14620" max="14851" width="11.5703125" style="1"/>
    <col min="14852" max="14852" width="23.140625" style="1" customWidth="1"/>
    <col min="14853" max="14853" width="42.85546875" style="1" customWidth="1"/>
    <col min="14854" max="14854" width="13.5703125" style="1" customWidth="1"/>
    <col min="14855" max="14855" width="11.28515625" style="1" customWidth="1"/>
    <col min="14856" max="14856" width="12.85546875" style="1" customWidth="1"/>
    <col min="14857" max="14857" width="12.140625" style="1" customWidth="1"/>
    <col min="14858" max="14858" width="11.7109375" style="1" customWidth="1"/>
    <col min="14859" max="14859" width="11.42578125" style="1" customWidth="1"/>
    <col min="14860" max="14860" width="12.7109375" style="1" customWidth="1"/>
    <col min="14861" max="14861" width="4.140625" style="1" customWidth="1"/>
    <col min="14862" max="14862" width="35.5703125" style="1" customWidth="1"/>
    <col min="14863" max="14865" width="12.5703125" style="1" customWidth="1"/>
    <col min="14866" max="14866" width="12.28515625" style="1" customWidth="1"/>
    <col min="14867" max="14868" width="11.140625" style="1" customWidth="1"/>
    <col min="14869" max="14869" width="12.42578125" style="1" customWidth="1"/>
    <col min="14870" max="14870" width="11.42578125" style="1" customWidth="1"/>
    <col min="14871" max="14871" width="13.5703125" style="1" customWidth="1"/>
    <col min="14872" max="14874" width="11.5703125" style="1"/>
    <col min="14875" max="14875" width="12.7109375" style="1" customWidth="1"/>
    <col min="14876" max="15107" width="11.5703125" style="1"/>
    <col min="15108" max="15108" width="23.140625" style="1" customWidth="1"/>
    <col min="15109" max="15109" width="42.85546875" style="1" customWidth="1"/>
    <col min="15110" max="15110" width="13.5703125" style="1" customWidth="1"/>
    <col min="15111" max="15111" width="11.28515625" style="1" customWidth="1"/>
    <col min="15112" max="15112" width="12.85546875" style="1" customWidth="1"/>
    <col min="15113" max="15113" width="12.140625" style="1" customWidth="1"/>
    <col min="15114" max="15114" width="11.7109375" style="1" customWidth="1"/>
    <col min="15115" max="15115" width="11.42578125" style="1" customWidth="1"/>
    <col min="15116" max="15116" width="12.7109375" style="1" customWidth="1"/>
    <col min="15117" max="15117" width="4.140625" style="1" customWidth="1"/>
    <col min="15118" max="15118" width="35.5703125" style="1" customWidth="1"/>
    <col min="15119" max="15121" width="12.5703125" style="1" customWidth="1"/>
    <col min="15122" max="15122" width="12.28515625" style="1" customWidth="1"/>
    <col min="15123" max="15124" width="11.140625" style="1" customWidth="1"/>
    <col min="15125" max="15125" width="12.42578125" style="1" customWidth="1"/>
    <col min="15126" max="15126" width="11.42578125" style="1" customWidth="1"/>
    <col min="15127" max="15127" width="13.5703125" style="1" customWidth="1"/>
    <col min="15128" max="15130" width="11.5703125" style="1"/>
    <col min="15131" max="15131" width="12.7109375" style="1" customWidth="1"/>
    <col min="15132" max="15363" width="11.5703125" style="1"/>
    <col min="15364" max="15364" width="23.140625" style="1" customWidth="1"/>
    <col min="15365" max="15365" width="42.85546875" style="1" customWidth="1"/>
    <col min="15366" max="15366" width="13.5703125" style="1" customWidth="1"/>
    <col min="15367" max="15367" width="11.28515625" style="1" customWidth="1"/>
    <col min="15368" max="15368" width="12.85546875" style="1" customWidth="1"/>
    <col min="15369" max="15369" width="12.140625" style="1" customWidth="1"/>
    <col min="15370" max="15370" width="11.7109375" style="1" customWidth="1"/>
    <col min="15371" max="15371" width="11.42578125" style="1" customWidth="1"/>
    <col min="15372" max="15372" width="12.7109375" style="1" customWidth="1"/>
    <col min="15373" max="15373" width="4.140625" style="1" customWidth="1"/>
    <col min="15374" max="15374" width="35.5703125" style="1" customWidth="1"/>
    <col min="15375" max="15377" width="12.5703125" style="1" customWidth="1"/>
    <col min="15378" max="15378" width="12.28515625" style="1" customWidth="1"/>
    <col min="15379" max="15380" width="11.140625" style="1" customWidth="1"/>
    <col min="15381" max="15381" width="12.42578125" style="1" customWidth="1"/>
    <col min="15382" max="15382" width="11.42578125" style="1" customWidth="1"/>
    <col min="15383" max="15383" width="13.5703125" style="1" customWidth="1"/>
    <col min="15384" max="15386" width="11.5703125" style="1"/>
    <col min="15387" max="15387" width="12.7109375" style="1" customWidth="1"/>
    <col min="15388" max="15619" width="11.5703125" style="1"/>
    <col min="15620" max="15620" width="23.140625" style="1" customWidth="1"/>
    <col min="15621" max="15621" width="42.85546875" style="1" customWidth="1"/>
    <col min="15622" max="15622" width="13.5703125" style="1" customWidth="1"/>
    <col min="15623" max="15623" width="11.28515625" style="1" customWidth="1"/>
    <col min="15624" max="15624" width="12.85546875" style="1" customWidth="1"/>
    <col min="15625" max="15625" width="12.140625" style="1" customWidth="1"/>
    <col min="15626" max="15626" width="11.7109375" style="1" customWidth="1"/>
    <col min="15627" max="15627" width="11.42578125" style="1" customWidth="1"/>
    <col min="15628" max="15628" width="12.7109375" style="1" customWidth="1"/>
    <col min="15629" max="15629" width="4.140625" style="1" customWidth="1"/>
    <col min="15630" max="15630" width="35.5703125" style="1" customWidth="1"/>
    <col min="15631" max="15633" width="12.5703125" style="1" customWidth="1"/>
    <col min="15634" max="15634" width="12.28515625" style="1" customWidth="1"/>
    <col min="15635" max="15636" width="11.140625" style="1" customWidth="1"/>
    <col min="15637" max="15637" width="12.42578125" style="1" customWidth="1"/>
    <col min="15638" max="15638" width="11.42578125" style="1" customWidth="1"/>
    <col min="15639" max="15639" width="13.5703125" style="1" customWidth="1"/>
    <col min="15640" max="15642" width="11.5703125" style="1"/>
    <col min="15643" max="15643" width="12.7109375" style="1" customWidth="1"/>
    <col min="15644" max="15875" width="11.5703125" style="1"/>
    <col min="15876" max="15876" width="23.140625" style="1" customWidth="1"/>
    <col min="15877" max="15877" width="42.85546875" style="1" customWidth="1"/>
    <col min="15878" max="15878" width="13.5703125" style="1" customWidth="1"/>
    <col min="15879" max="15879" width="11.28515625" style="1" customWidth="1"/>
    <col min="15880" max="15880" width="12.85546875" style="1" customWidth="1"/>
    <col min="15881" max="15881" width="12.140625" style="1" customWidth="1"/>
    <col min="15882" max="15882" width="11.7109375" style="1" customWidth="1"/>
    <col min="15883" max="15883" width="11.42578125" style="1" customWidth="1"/>
    <col min="15884" max="15884" width="12.7109375" style="1" customWidth="1"/>
    <col min="15885" max="15885" width="4.140625" style="1" customWidth="1"/>
    <col min="15886" max="15886" width="35.5703125" style="1" customWidth="1"/>
    <col min="15887" max="15889" width="12.5703125" style="1" customWidth="1"/>
    <col min="15890" max="15890" width="12.28515625" style="1" customWidth="1"/>
    <col min="15891" max="15892" width="11.140625" style="1" customWidth="1"/>
    <col min="15893" max="15893" width="12.42578125" style="1" customWidth="1"/>
    <col min="15894" max="15894" width="11.42578125" style="1" customWidth="1"/>
    <col min="15895" max="15895" width="13.5703125" style="1" customWidth="1"/>
    <col min="15896" max="15898" width="11.5703125" style="1"/>
    <col min="15899" max="15899" width="12.7109375" style="1" customWidth="1"/>
    <col min="15900" max="16131" width="11.5703125" style="1"/>
    <col min="16132" max="16132" width="23.140625" style="1" customWidth="1"/>
    <col min="16133" max="16133" width="42.85546875" style="1" customWidth="1"/>
    <col min="16134" max="16134" width="13.5703125" style="1" customWidth="1"/>
    <col min="16135" max="16135" width="11.28515625" style="1" customWidth="1"/>
    <col min="16136" max="16136" width="12.85546875" style="1" customWidth="1"/>
    <col min="16137" max="16137" width="12.140625" style="1" customWidth="1"/>
    <col min="16138" max="16138" width="11.7109375" style="1" customWidth="1"/>
    <col min="16139" max="16139" width="11.42578125" style="1" customWidth="1"/>
    <col min="16140" max="16140" width="12.7109375" style="1" customWidth="1"/>
    <col min="16141" max="16141" width="4.140625" style="1" customWidth="1"/>
    <col min="16142" max="16142" width="35.5703125" style="1" customWidth="1"/>
    <col min="16143" max="16145" width="12.5703125" style="1" customWidth="1"/>
    <col min="16146" max="16146" width="12.28515625" style="1" customWidth="1"/>
    <col min="16147" max="16148" width="11.140625" style="1" customWidth="1"/>
    <col min="16149" max="16149" width="12.42578125" style="1" customWidth="1"/>
    <col min="16150" max="16150" width="11.42578125" style="1" customWidth="1"/>
    <col min="16151" max="16151" width="13.5703125" style="1" customWidth="1"/>
    <col min="16152" max="16154" width="11.5703125" style="1"/>
    <col min="16155" max="16155" width="12.7109375" style="1" customWidth="1"/>
    <col min="16156" max="16384" width="11.5703125" style="1"/>
  </cols>
  <sheetData>
    <row r="1" spans="1:34" ht="18.75" x14ac:dyDescent="0.3">
      <c r="K1" s="17"/>
      <c r="L1" s="17" t="s">
        <v>1</v>
      </c>
      <c r="M1" s="17"/>
      <c r="N1" s="17"/>
      <c r="O1" s="17"/>
      <c r="P1" s="17"/>
      <c r="Q1" s="17"/>
      <c r="R1" s="17"/>
      <c r="S1" s="17"/>
      <c r="T1" s="17"/>
      <c r="U1" s="18"/>
      <c r="V1" s="19"/>
      <c r="W1" s="19"/>
      <c r="X1" s="20"/>
      <c r="Y1" s="20"/>
    </row>
    <row r="2" spans="1:34" ht="18.75" x14ac:dyDescent="0.3">
      <c r="K2" s="17" t="s">
        <v>2</v>
      </c>
      <c r="L2" s="17"/>
      <c r="M2" s="17"/>
      <c r="N2" s="17"/>
      <c r="O2" s="17"/>
      <c r="P2" s="17"/>
      <c r="Q2" s="17"/>
      <c r="R2" s="17"/>
      <c r="S2" s="17"/>
      <c r="T2" s="17"/>
      <c r="U2" s="18"/>
      <c r="V2" s="19"/>
      <c r="W2" s="19"/>
      <c r="X2" s="20"/>
      <c r="Y2" s="20"/>
    </row>
    <row r="3" spans="1:34" ht="18.75" x14ac:dyDescent="0.3">
      <c r="K3" s="17" t="s">
        <v>3</v>
      </c>
      <c r="L3" s="17"/>
      <c r="M3" s="17"/>
      <c r="N3" s="17"/>
      <c r="O3" s="17"/>
      <c r="P3" s="17"/>
      <c r="Q3" s="17"/>
      <c r="R3" s="17"/>
      <c r="S3" s="17"/>
      <c r="T3" s="17"/>
      <c r="U3" s="18"/>
      <c r="V3" s="19"/>
      <c r="W3" s="19"/>
      <c r="X3" s="20"/>
      <c r="Y3" s="20"/>
    </row>
    <row r="4" spans="1:34" ht="18.75" x14ac:dyDescent="0.3">
      <c r="A4" s="21"/>
      <c r="B4" s="17" t="s">
        <v>0</v>
      </c>
      <c r="C4" s="21"/>
      <c r="D4" s="21"/>
      <c r="E4" s="21"/>
      <c r="F4" s="21"/>
      <c r="G4" s="19"/>
      <c r="H4" s="19"/>
      <c r="K4" s="17" t="s">
        <v>187</v>
      </c>
      <c r="L4" s="17"/>
      <c r="M4" s="17"/>
      <c r="N4" s="17"/>
      <c r="O4" s="17"/>
      <c r="P4" s="17"/>
      <c r="Q4" s="17"/>
      <c r="R4" s="17"/>
      <c r="S4" s="17"/>
      <c r="T4" s="17"/>
      <c r="U4" s="18"/>
      <c r="V4" s="19"/>
      <c r="W4" s="19"/>
      <c r="X4" s="20"/>
      <c r="Y4" s="20"/>
    </row>
    <row r="5" spans="1:34" ht="18.75" x14ac:dyDescent="0.3">
      <c r="A5" s="17" t="s">
        <v>2</v>
      </c>
      <c r="B5" s="17"/>
      <c r="C5" s="17"/>
      <c r="D5" s="17"/>
      <c r="E5" s="17"/>
      <c r="F5" s="17"/>
      <c r="G5" s="19"/>
      <c r="H5" s="19"/>
      <c r="K5" s="17" t="s">
        <v>5</v>
      </c>
      <c r="L5" s="17"/>
      <c r="M5" s="17"/>
      <c r="N5" s="17"/>
      <c r="O5" s="17"/>
      <c r="P5" s="17"/>
      <c r="Q5" s="17"/>
      <c r="R5" s="17"/>
      <c r="S5" s="17"/>
      <c r="T5" s="17"/>
      <c r="U5" s="18"/>
      <c r="V5" s="19"/>
      <c r="W5" s="19"/>
      <c r="X5" s="20"/>
      <c r="Y5" s="20"/>
      <c r="AA5" s="3"/>
      <c r="AB5" s="3"/>
      <c r="AC5" s="3"/>
    </row>
    <row r="6" spans="1:34" ht="18.75" x14ac:dyDescent="0.3">
      <c r="A6" s="17" t="s">
        <v>3</v>
      </c>
      <c r="B6" s="17"/>
      <c r="C6" s="17"/>
      <c r="D6" s="17"/>
      <c r="E6" s="17"/>
      <c r="F6" s="17"/>
      <c r="G6" s="19"/>
      <c r="H6" s="19"/>
      <c r="K6" s="18"/>
      <c r="L6" s="18" t="s">
        <v>4</v>
      </c>
      <c r="M6" s="18"/>
      <c r="N6" s="18"/>
      <c r="O6" s="18"/>
      <c r="P6" s="18"/>
      <c r="Q6" s="18"/>
      <c r="R6" s="18"/>
      <c r="S6" s="18"/>
      <c r="T6" s="18"/>
      <c r="U6" s="18"/>
      <c r="V6" s="19"/>
      <c r="W6" s="19"/>
      <c r="X6" s="20"/>
      <c r="Y6" s="20"/>
      <c r="AA6" s="3"/>
      <c r="AB6" s="3"/>
      <c r="AC6" s="3"/>
    </row>
    <row r="7" spans="1:34" ht="18.75" x14ac:dyDescent="0.3">
      <c r="A7" s="17" t="s">
        <v>187</v>
      </c>
      <c r="B7" s="17"/>
      <c r="C7" s="17"/>
      <c r="D7" s="17"/>
      <c r="E7" s="17"/>
      <c r="F7" s="17"/>
      <c r="G7" s="19"/>
      <c r="H7" s="19"/>
      <c r="K7" s="19" t="s">
        <v>6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Y7" s="20"/>
      <c r="AA7" s="3"/>
      <c r="AB7" s="3"/>
      <c r="AC7" s="3"/>
    </row>
    <row r="8" spans="1:34" ht="19.5" thickBot="1" x14ac:dyDescent="0.35">
      <c r="A8" s="17" t="s">
        <v>5</v>
      </c>
      <c r="B8" s="17"/>
      <c r="C8" s="17"/>
      <c r="D8" s="17"/>
      <c r="E8" s="17"/>
      <c r="F8" s="17"/>
      <c r="G8" s="19"/>
      <c r="H8" s="19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AA8" s="3"/>
      <c r="AB8" s="3"/>
      <c r="AC8" s="3"/>
    </row>
    <row r="9" spans="1:34" ht="16.5" thickBot="1" x14ac:dyDescent="0.3">
      <c r="A9" s="18"/>
      <c r="B9" s="18" t="s">
        <v>4</v>
      </c>
      <c r="C9" s="18"/>
      <c r="D9" s="18"/>
      <c r="E9" s="18"/>
      <c r="F9" s="18"/>
      <c r="G9" s="19"/>
      <c r="H9" s="19"/>
      <c r="J9" s="22"/>
      <c r="K9" s="23"/>
      <c r="L9" s="24" t="s">
        <v>9</v>
      </c>
      <c r="M9" s="25" t="s">
        <v>10</v>
      </c>
      <c r="N9" s="25" t="s">
        <v>156</v>
      </c>
      <c r="O9" s="25" t="s">
        <v>130</v>
      </c>
      <c r="P9" s="25" t="s">
        <v>130</v>
      </c>
      <c r="Q9" s="25" t="s">
        <v>131</v>
      </c>
      <c r="R9" s="25" t="s">
        <v>132</v>
      </c>
      <c r="S9" s="24" t="s">
        <v>133</v>
      </c>
      <c r="T9" s="25" t="s">
        <v>11</v>
      </c>
      <c r="U9" s="26"/>
      <c r="V9" s="27" t="s">
        <v>12</v>
      </c>
      <c r="W9" s="27"/>
      <c r="X9" s="27" t="s">
        <v>4</v>
      </c>
      <c r="Y9" s="28" t="s">
        <v>4</v>
      </c>
      <c r="AA9" s="3"/>
      <c r="AB9" s="3"/>
      <c r="AC9" s="3"/>
    </row>
    <row r="10" spans="1:34" ht="16.5" thickBot="1" x14ac:dyDescent="0.3">
      <c r="A10" s="18" t="s">
        <v>4</v>
      </c>
      <c r="B10" s="18"/>
      <c r="C10" s="18"/>
      <c r="D10" s="18"/>
      <c r="E10" s="18"/>
      <c r="F10" s="18"/>
      <c r="G10" s="19"/>
      <c r="H10" s="19"/>
      <c r="J10" s="29"/>
      <c r="K10" s="30"/>
      <c r="L10" s="31" t="s">
        <v>15</v>
      </c>
      <c r="M10" s="31" t="s">
        <v>16</v>
      </c>
      <c r="N10" s="31" t="s">
        <v>157</v>
      </c>
      <c r="O10" s="31" t="s">
        <v>134</v>
      </c>
      <c r="P10" s="31" t="s">
        <v>134</v>
      </c>
      <c r="Q10" s="31" t="s">
        <v>135</v>
      </c>
      <c r="R10" s="31" t="s">
        <v>134</v>
      </c>
      <c r="S10" s="31" t="s">
        <v>134</v>
      </c>
      <c r="T10" s="31" t="s">
        <v>17</v>
      </c>
      <c r="U10" s="31" t="s">
        <v>18</v>
      </c>
      <c r="V10" s="31" t="s">
        <v>19</v>
      </c>
      <c r="W10" s="31" t="s">
        <v>20</v>
      </c>
      <c r="X10" s="31" t="s">
        <v>21</v>
      </c>
      <c r="Y10" s="31" t="s">
        <v>22</v>
      </c>
      <c r="AA10" s="4"/>
      <c r="AB10" s="5"/>
      <c r="AC10" s="3"/>
      <c r="AE10" s="2"/>
      <c r="AF10" s="2"/>
      <c r="AG10" s="2"/>
      <c r="AH10" s="2"/>
    </row>
    <row r="11" spans="1:34" ht="16.5" thickBot="1" x14ac:dyDescent="0.3">
      <c r="A11" s="32" t="s">
        <v>7</v>
      </c>
      <c r="B11" s="33"/>
      <c r="C11" s="34"/>
      <c r="D11" s="34"/>
      <c r="E11" s="34"/>
      <c r="F11" s="34"/>
      <c r="G11" s="34"/>
      <c r="H11" s="35"/>
      <c r="J11" s="29"/>
      <c r="K11" s="30"/>
      <c r="L11" s="36" t="s">
        <v>4</v>
      </c>
      <c r="M11" s="37" t="s">
        <v>149</v>
      </c>
      <c r="N11" s="37"/>
      <c r="O11" s="36" t="s">
        <v>136</v>
      </c>
      <c r="P11" s="36" t="s">
        <v>137</v>
      </c>
      <c r="Q11" s="36" t="s">
        <v>134</v>
      </c>
      <c r="R11" s="36"/>
      <c r="S11" s="36"/>
      <c r="T11" s="36" t="s">
        <v>24</v>
      </c>
      <c r="U11" s="36"/>
      <c r="V11" s="36"/>
      <c r="W11" s="36"/>
      <c r="X11" s="36"/>
      <c r="Y11" s="36" t="s">
        <v>4</v>
      </c>
      <c r="AA11" s="3"/>
      <c r="AB11" s="5"/>
      <c r="AC11" s="3"/>
    </row>
    <row r="12" spans="1:34" ht="16.5" thickBot="1" x14ac:dyDescent="0.3">
      <c r="A12" s="38" t="s">
        <v>8</v>
      </c>
      <c r="B12" s="39">
        <v>1921.3</v>
      </c>
      <c r="C12" s="40"/>
      <c r="D12" s="40"/>
      <c r="E12" s="40"/>
      <c r="F12" s="40"/>
      <c r="G12" s="40"/>
      <c r="H12" s="41"/>
      <c r="J12" s="42"/>
      <c r="K12" s="43"/>
      <c r="L12" s="36" t="s">
        <v>25</v>
      </c>
      <c r="M12" s="36" t="s">
        <v>25</v>
      </c>
      <c r="N12" s="36" t="s">
        <v>25</v>
      </c>
      <c r="O12" s="36" t="s">
        <v>25</v>
      </c>
      <c r="P12" s="36" t="s">
        <v>25</v>
      </c>
      <c r="Q12" s="36" t="s">
        <v>25</v>
      </c>
      <c r="R12" s="36" t="s">
        <v>25</v>
      </c>
      <c r="S12" s="36" t="s">
        <v>25</v>
      </c>
      <c r="T12" s="36" t="s">
        <v>26</v>
      </c>
      <c r="U12" s="36" t="s">
        <v>25</v>
      </c>
      <c r="V12" s="36" t="s">
        <v>25</v>
      </c>
      <c r="W12" s="36" t="s">
        <v>25</v>
      </c>
      <c r="X12" s="36" t="s">
        <v>25</v>
      </c>
      <c r="Y12" s="36" t="s">
        <v>25</v>
      </c>
      <c r="Z12" s="3"/>
      <c r="AA12" s="182"/>
      <c r="AB12" s="3"/>
      <c r="AC12" s="3"/>
      <c r="AD12" s="3"/>
      <c r="AE12" s="3"/>
    </row>
    <row r="13" spans="1:34" ht="15.75" x14ac:dyDescent="0.25">
      <c r="A13" s="44" t="s">
        <v>13</v>
      </c>
      <c r="B13" s="45" t="s">
        <v>14</v>
      </c>
      <c r="C13" s="46"/>
      <c r="D13" s="46"/>
      <c r="E13" s="46"/>
      <c r="F13" s="46"/>
      <c r="G13" s="46"/>
      <c r="H13" s="47"/>
      <c r="J13" s="48" t="s">
        <v>30</v>
      </c>
      <c r="K13" s="49" t="s">
        <v>188</v>
      </c>
      <c r="L13" s="50">
        <v>-162547.00999999995</v>
      </c>
      <c r="M13" s="50">
        <v>8097.08</v>
      </c>
      <c r="N13" s="51">
        <v>55788.06</v>
      </c>
      <c r="O13" s="50"/>
      <c r="P13" s="50"/>
      <c r="Q13" s="50"/>
      <c r="R13" s="50"/>
      <c r="S13" s="50"/>
      <c r="T13" s="52"/>
      <c r="U13" s="52"/>
      <c r="V13" s="52"/>
      <c r="W13" s="52"/>
      <c r="X13" s="52"/>
      <c r="Y13" s="53"/>
      <c r="Z13" s="3"/>
      <c r="AA13" s="3"/>
      <c r="AB13" s="3"/>
      <c r="AC13" s="3"/>
      <c r="AD13" s="3"/>
      <c r="AE13" s="3"/>
    </row>
    <row r="14" spans="1:34" ht="15.75" x14ac:dyDescent="0.25">
      <c r="A14" s="54" t="s">
        <v>23</v>
      </c>
      <c r="B14" s="55">
        <v>1921.3</v>
      </c>
      <c r="C14" s="40"/>
      <c r="D14" s="40"/>
      <c r="E14" s="40"/>
      <c r="F14" s="40"/>
      <c r="G14" s="40"/>
      <c r="H14" s="41"/>
      <c r="J14" s="56" t="s">
        <v>4</v>
      </c>
      <c r="K14" s="57" t="s">
        <v>4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  <c r="Z14" s="4"/>
      <c r="AA14" s="3"/>
      <c r="AB14" s="5"/>
      <c r="AC14" s="3"/>
      <c r="AD14" s="3"/>
      <c r="AE14" s="3"/>
    </row>
    <row r="15" spans="1:34" ht="16.5" thickBot="1" x14ac:dyDescent="0.3">
      <c r="A15" s="60" t="s">
        <v>121</v>
      </c>
      <c r="B15" s="61">
        <v>0</v>
      </c>
      <c r="C15" s="62"/>
      <c r="D15" s="62"/>
      <c r="E15" s="62"/>
      <c r="F15" s="62"/>
      <c r="G15" s="62"/>
      <c r="H15" s="63"/>
      <c r="J15" s="56">
        <v>1</v>
      </c>
      <c r="K15" s="57" t="s">
        <v>189</v>
      </c>
      <c r="L15" s="58">
        <v>131344.08894233999</v>
      </c>
      <c r="M15" s="58">
        <v>0</v>
      </c>
      <c r="N15" s="58">
        <v>5713.0800000000017</v>
      </c>
      <c r="O15" s="58">
        <v>142.74000000000024</v>
      </c>
      <c r="P15" s="58">
        <v>-16390.099999999999</v>
      </c>
      <c r="Q15" s="58">
        <v>-4743.4499999999989</v>
      </c>
      <c r="R15" s="58">
        <v>-2745.91</v>
      </c>
      <c r="S15" s="58">
        <v>2737.7010576599969</v>
      </c>
      <c r="T15" s="58">
        <v>-12652.76</v>
      </c>
      <c r="U15" s="58">
        <v>0</v>
      </c>
      <c r="V15" s="58">
        <v>1</v>
      </c>
      <c r="W15" s="58">
        <v>0</v>
      </c>
      <c r="X15" s="58">
        <v>0</v>
      </c>
      <c r="Y15" s="59">
        <v>-12653.76</v>
      </c>
      <c r="Z15" s="4"/>
      <c r="AA15" s="3"/>
      <c r="AB15" s="3"/>
      <c r="AC15" s="3"/>
      <c r="AD15" s="3"/>
      <c r="AE15" s="3"/>
    </row>
    <row r="16" spans="1:34" ht="15.75" x14ac:dyDescent="0.25">
      <c r="A16" s="64"/>
      <c r="B16" s="65"/>
      <c r="C16" s="66" t="s">
        <v>27</v>
      </c>
      <c r="D16" s="67"/>
      <c r="E16" s="68" t="s">
        <v>28</v>
      </c>
      <c r="F16" s="67"/>
      <c r="G16" s="68" t="s">
        <v>29</v>
      </c>
      <c r="H16" s="67"/>
      <c r="J16" s="56"/>
      <c r="K16" s="57"/>
      <c r="L16" s="69"/>
      <c r="M16" s="69"/>
      <c r="N16" s="6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/>
      <c r="Z16" s="4"/>
      <c r="AA16" s="3"/>
      <c r="AB16" s="3"/>
      <c r="AC16" s="3"/>
      <c r="AD16" s="3"/>
      <c r="AE16" s="3"/>
    </row>
    <row r="17" spans="1:31" ht="15.75" x14ac:dyDescent="0.25">
      <c r="A17" s="64" t="s">
        <v>31</v>
      </c>
      <c r="B17" s="70" t="s">
        <v>32</v>
      </c>
      <c r="C17" s="71" t="s">
        <v>33</v>
      </c>
      <c r="D17" s="72" t="s">
        <v>34</v>
      </c>
      <c r="E17" s="73" t="s">
        <v>33</v>
      </c>
      <c r="F17" s="72" t="s">
        <v>34</v>
      </c>
      <c r="G17" s="73" t="s">
        <v>33</v>
      </c>
      <c r="H17" s="72" t="s">
        <v>34</v>
      </c>
      <c r="J17" s="56">
        <v>2</v>
      </c>
      <c r="K17" s="57" t="s">
        <v>190</v>
      </c>
      <c r="L17" s="58">
        <f>92156.39+111290.62+637940.75+718.03</f>
        <v>842105.79</v>
      </c>
      <c r="M17" s="58">
        <v>0</v>
      </c>
      <c r="N17" s="58">
        <v>57622.49</v>
      </c>
      <c r="O17" s="58">
        <v>-0.75</v>
      </c>
      <c r="P17" s="58">
        <v>-3.27</v>
      </c>
      <c r="Q17" s="58">
        <v>-0.18</v>
      </c>
      <c r="R17" s="58">
        <v>0.34</v>
      </c>
      <c r="S17" s="58">
        <f>18094.05-718.03</f>
        <v>17376.02</v>
      </c>
      <c r="T17" s="58">
        <f>U17+V17+W17+X17+Y17</f>
        <v>0</v>
      </c>
      <c r="U17" s="58">
        <v>0</v>
      </c>
      <c r="V17" s="58">
        <v>0</v>
      </c>
      <c r="W17" s="58">
        <v>0</v>
      </c>
      <c r="X17" s="58">
        <v>0</v>
      </c>
      <c r="Y17" s="59">
        <v>0</v>
      </c>
      <c r="Z17" s="4"/>
      <c r="AA17" s="3"/>
      <c r="AB17" s="3"/>
      <c r="AC17" s="3"/>
      <c r="AD17" s="3"/>
      <c r="AE17" s="3"/>
    </row>
    <row r="18" spans="1:31" ht="15.75" x14ac:dyDescent="0.25">
      <c r="A18" s="64" t="s">
        <v>35</v>
      </c>
      <c r="B18" s="74"/>
      <c r="C18" s="71" t="s">
        <v>36</v>
      </c>
      <c r="D18" s="72" t="s">
        <v>37</v>
      </c>
      <c r="E18" s="73" t="s">
        <v>36</v>
      </c>
      <c r="F18" s="72" t="s">
        <v>38</v>
      </c>
      <c r="G18" s="73" t="s">
        <v>36</v>
      </c>
      <c r="H18" s="72" t="s">
        <v>38</v>
      </c>
      <c r="J18" s="56"/>
      <c r="K18" s="57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9"/>
      <c r="Z18" s="4"/>
      <c r="AA18" s="3"/>
      <c r="AB18" s="3"/>
      <c r="AC18" s="3"/>
      <c r="AD18" s="3"/>
      <c r="AE18" s="3"/>
    </row>
    <row r="19" spans="1:31" ht="15.75" x14ac:dyDescent="0.25">
      <c r="A19" s="64"/>
      <c r="B19" s="74"/>
      <c r="C19" s="75"/>
      <c r="D19" s="72" t="s">
        <v>39</v>
      </c>
      <c r="E19" s="38"/>
      <c r="F19" s="72" t="s">
        <v>39</v>
      </c>
      <c r="G19" s="38"/>
      <c r="H19" s="72" t="s">
        <v>39</v>
      </c>
      <c r="J19" s="56">
        <v>3</v>
      </c>
      <c r="K19" s="57" t="s">
        <v>191</v>
      </c>
      <c r="L19" s="76">
        <f>93593.69+136271.62+639240.03+266.39</f>
        <v>869371.7300000001</v>
      </c>
      <c r="M19" s="58">
        <v>0</v>
      </c>
      <c r="N19" s="58">
        <v>56626.68</v>
      </c>
      <c r="O19" s="58">
        <v>150.97999999999999</v>
      </c>
      <c r="P19" s="58">
        <f>697.44-246.21</f>
        <v>451.23</v>
      </c>
      <c r="Q19" s="58">
        <f>11.66-7.57</f>
        <v>4.09</v>
      </c>
      <c r="R19" s="58">
        <f>5.89-12.61</f>
        <v>-6.72</v>
      </c>
      <c r="S19" s="58">
        <f>16498.67</f>
        <v>16498.669999999998</v>
      </c>
      <c r="T19" s="58">
        <f>U19+V19+W19+X19+Y19</f>
        <v>0</v>
      </c>
      <c r="U19" s="58">
        <v>0</v>
      </c>
      <c r="V19" s="58">
        <v>0</v>
      </c>
      <c r="W19" s="58">
        <v>0</v>
      </c>
      <c r="X19" s="58">
        <v>0</v>
      </c>
      <c r="Y19" s="59">
        <v>0</v>
      </c>
      <c r="Z19" s="4"/>
      <c r="AA19" s="3"/>
      <c r="AB19" s="3"/>
      <c r="AC19" s="3"/>
      <c r="AD19" s="3"/>
      <c r="AE19" s="3"/>
    </row>
    <row r="20" spans="1:31" ht="15.75" x14ac:dyDescent="0.25">
      <c r="A20" s="77"/>
      <c r="B20" s="78"/>
      <c r="C20" s="79" t="s">
        <v>26</v>
      </c>
      <c r="D20" s="80" t="s">
        <v>25</v>
      </c>
      <c r="E20" s="81" t="s">
        <v>26</v>
      </c>
      <c r="F20" s="80" t="s">
        <v>25</v>
      </c>
      <c r="G20" s="81" t="s">
        <v>26</v>
      </c>
      <c r="H20" s="80" t="s">
        <v>25</v>
      </c>
      <c r="J20" s="56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  <c r="Z20" s="4"/>
      <c r="AA20" s="3"/>
      <c r="AB20" s="3"/>
      <c r="AC20" s="3"/>
      <c r="AD20" s="3"/>
      <c r="AE20" s="3"/>
    </row>
    <row r="21" spans="1:31" ht="15.75" x14ac:dyDescent="0.25">
      <c r="A21" s="82" t="s">
        <v>40</v>
      </c>
      <c r="B21" s="70" t="s">
        <v>41</v>
      </c>
      <c r="C21" s="83">
        <f>D21*12*1921.3</f>
        <v>65708.460000000006</v>
      </c>
      <c r="D21" s="84">
        <v>2.85</v>
      </c>
      <c r="E21" s="85">
        <f>F21*12*1921.3</f>
        <v>65708.460000000006</v>
      </c>
      <c r="F21" s="84">
        <v>2.85</v>
      </c>
      <c r="G21" s="85">
        <f>C21-E21</f>
        <v>0</v>
      </c>
      <c r="H21" s="84">
        <f>D21-F21</f>
        <v>0</v>
      </c>
      <c r="J21" s="56">
        <v>4</v>
      </c>
      <c r="K21" s="57" t="s">
        <v>192</v>
      </c>
      <c r="L21" s="58">
        <f>L15+L17-L19</f>
        <v>104078.14894233993</v>
      </c>
      <c r="M21" s="58">
        <f>M15+M17-M19</f>
        <v>0</v>
      </c>
      <c r="N21" s="58">
        <f t="shared" ref="N21:Y21" si="0">N15+N17-N19</f>
        <v>6708.8899999999994</v>
      </c>
      <c r="O21" s="58">
        <f t="shared" si="0"/>
        <v>-8.9899999999997533</v>
      </c>
      <c r="P21" s="58">
        <f t="shared" si="0"/>
        <v>-16844.599999999999</v>
      </c>
      <c r="Q21" s="58">
        <f>Q15+Q17-Q19</f>
        <v>-4747.7199999999993</v>
      </c>
      <c r="R21" s="58">
        <f t="shared" si="0"/>
        <v>-2738.85</v>
      </c>
      <c r="S21" s="58">
        <f t="shared" si="0"/>
        <v>3615.0510576599991</v>
      </c>
      <c r="T21" s="58">
        <f t="shared" si="0"/>
        <v>-12652.76</v>
      </c>
      <c r="U21" s="58">
        <f t="shared" si="0"/>
        <v>0</v>
      </c>
      <c r="V21" s="58">
        <f t="shared" si="0"/>
        <v>1</v>
      </c>
      <c r="W21" s="58">
        <f t="shared" si="0"/>
        <v>0</v>
      </c>
      <c r="X21" s="58">
        <f t="shared" si="0"/>
        <v>0</v>
      </c>
      <c r="Y21" s="59">
        <f t="shared" si="0"/>
        <v>-12653.76</v>
      </c>
      <c r="Z21" s="4"/>
      <c r="AA21" s="3"/>
      <c r="AB21" s="3"/>
      <c r="AC21" s="3"/>
      <c r="AD21" s="3"/>
      <c r="AE21" s="3"/>
    </row>
    <row r="22" spans="1:31" ht="15.75" x14ac:dyDescent="0.25">
      <c r="A22" s="82" t="s">
        <v>167</v>
      </c>
      <c r="B22" s="70" t="s">
        <v>43</v>
      </c>
      <c r="C22" s="86"/>
      <c r="D22" s="87"/>
      <c r="E22" s="88"/>
      <c r="F22" s="87"/>
      <c r="G22" s="88"/>
      <c r="H22" s="87"/>
      <c r="J22" s="56"/>
      <c r="K22" s="57"/>
      <c r="L22" s="76"/>
      <c r="M22" s="76"/>
      <c r="N22" s="76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  <c r="Z22" s="4"/>
      <c r="AA22" s="3"/>
      <c r="AB22" s="3"/>
      <c r="AC22" s="3"/>
      <c r="AD22" s="3"/>
      <c r="AE22" s="3"/>
    </row>
    <row r="23" spans="1:31" ht="15.75" x14ac:dyDescent="0.25">
      <c r="A23" s="89" t="s">
        <v>165</v>
      </c>
      <c r="B23" s="70" t="s">
        <v>44</v>
      </c>
      <c r="C23" s="86"/>
      <c r="D23" s="87"/>
      <c r="E23" s="88"/>
      <c r="F23" s="87"/>
      <c r="G23" s="88"/>
      <c r="H23" s="87"/>
      <c r="J23" s="56">
        <v>5</v>
      </c>
      <c r="K23" s="57" t="s">
        <v>54</v>
      </c>
      <c r="L23" s="58">
        <v>826904.55</v>
      </c>
      <c r="M23" s="58">
        <v>0</v>
      </c>
      <c r="N23" s="58">
        <v>2446.7399999999998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  <c r="Z23" s="4"/>
      <c r="AA23" s="3"/>
      <c r="AB23" s="3"/>
      <c r="AC23" s="3"/>
      <c r="AD23" s="3"/>
      <c r="AE23" s="3"/>
    </row>
    <row r="24" spans="1:31" ht="15.75" x14ac:dyDescent="0.25">
      <c r="A24" s="89" t="s">
        <v>166</v>
      </c>
      <c r="B24" s="70" t="s">
        <v>45</v>
      </c>
      <c r="C24" s="86"/>
      <c r="D24" s="87"/>
      <c r="E24" s="88"/>
      <c r="F24" s="87"/>
      <c r="G24" s="88"/>
      <c r="H24" s="87"/>
      <c r="J24" s="56">
        <v>6</v>
      </c>
      <c r="K24" s="57" t="s">
        <v>55</v>
      </c>
      <c r="L24" s="58">
        <f>L17-L23</f>
        <v>15201.239999999991</v>
      </c>
      <c r="M24" s="58">
        <f>M17-M23</f>
        <v>0</v>
      </c>
      <c r="N24" s="58">
        <f>N17-N23</f>
        <v>55175.75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  <c r="Z24" s="4"/>
      <c r="AA24" s="3"/>
      <c r="AB24" s="3"/>
      <c r="AC24" s="3"/>
      <c r="AD24" s="3"/>
      <c r="AE24" s="3"/>
    </row>
    <row r="25" spans="1:31" ht="15.75" x14ac:dyDescent="0.25">
      <c r="A25" s="64" t="s">
        <v>46</v>
      </c>
      <c r="B25" s="70" t="s">
        <v>152</v>
      </c>
      <c r="C25" s="86"/>
      <c r="D25" s="87"/>
      <c r="E25" s="88"/>
      <c r="F25" s="87"/>
      <c r="G25" s="88"/>
      <c r="H25" s="87"/>
      <c r="J25" s="56"/>
      <c r="K25" s="57" t="s">
        <v>56</v>
      </c>
      <c r="L25" s="58"/>
      <c r="M25" s="58"/>
      <c r="N25" s="58"/>
      <c r="O25" s="76"/>
      <c r="P25" s="76"/>
      <c r="Q25" s="76"/>
      <c r="R25" s="76"/>
      <c r="S25" s="76"/>
      <c r="T25" s="58"/>
      <c r="U25" s="76"/>
      <c r="V25" s="76"/>
      <c r="W25" s="76"/>
      <c r="X25" s="76"/>
      <c r="Y25" s="90"/>
      <c r="Z25" s="4"/>
      <c r="AA25" s="3"/>
      <c r="AB25" s="3"/>
      <c r="AC25" s="3"/>
      <c r="AD25" s="3"/>
      <c r="AE25" s="3"/>
    </row>
    <row r="26" spans="1:31" ht="15.75" x14ac:dyDescent="0.25">
      <c r="A26" s="64" t="s">
        <v>47</v>
      </c>
      <c r="B26" s="70" t="s">
        <v>48</v>
      </c>
      <c r="C26" s="86"/>
      <c r="D26" s="87"/>
      <c r="E26" s="88"/>
      <c r="F26" s="87"/>
      <c r="G26" s="88"/>
      <c r="H26" s="87"/>
      <c r="J26" s="56"/>
      <c r="K26" s="57" t="s">
        <v>57</v>
      </c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  <c r="Z26" s="4"/>
      <c r="AA26" s="5"/>
      <c r="AB26" s="5"/>
      <c r="AC26" s="5"/>
      <c r="AD26" s="5"/>
      <c r="AE26" s="5"/>
    </row>
    <row r="27" spans="1:31" ht="15.75" x14ac:dyDescent="0.25">
      <c r="A27" s="64" t="s">
        <v>49</v>
      </c>
      <c r="B27" s="70" t="s">
        <v>50</v>
      </c>
      <c r="C27" s="86"/>
      <c r="D27" s="87"/>
      <c r="E27" s="88"/>
      <c r="F27" s="87"/>
      <c r="G27" s="88"/>
      <c r="H27" s="87"/>
      <c r="J27" s="56" t="s">
        <v>4</v>
      </c>
      <c r="K27" s="57" t="s">
        <v>4</v>
      </c>
      <c r="L27" s="76"/>
      <c r="M27" s="76"/>
      <c r="N27" s="76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  <c r="Z27" s="3"/>
      <c r="AA27" s="3"/>
      <c r="AB27" s="3"/>
      <c r="AC27" s="3"/>
      <c r="AD27" s="3"/>
      <c r="AE27" s="5"/>
    </row>
    <row r="28" spans="1:31" ht="15.75" x14ac:dyDescent="0.25">
      <c r="A28" s="64" t="s">
        <v>51</v>
      </c>
      <c r="B28" s="70" t="s">
        <v>52</v>
      </c>
      <c r="C28" s="86"/>
      <c r="D28" s="87"/>
      <c r="E28" s="88"/>
      <c r="F28" s="87"/>
      <c r="G28" s="88"/>
      <c r="H28" s="87"/>
      <c r="J28" s="56">
        <v>7</v>
      </c>
      <c r="K28" s="57" t="s">
        <v>58</v>
      </c>
      <c r="L28" s="58">
        <f>L19-L23</f>
        <v>42467.180000000051</v>
      </c>
      <c r="M28" s="58">
        <f>M19-M23</f>
        <v>0</v>
      </c>
      <c r="N28" s="58">
        <f>N19-N23</f>
        <v>54179.94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  <c r="Z28" s="3"/>
      <c r="AA28" s="3"/>
      <c r="AB28" s="3"/>
      <c r="AC28" s="3"/>
      <c r="AD28" s="3"/>
      <c r="AE28" s="3"/>
    </row>
    <row r="29" spans="1:31" ht="15.75" x14ac:dyDescent="0.25">
      <c r="A29" s="64" t="s">
        <v>53</v>
      </c>
      <c r="B29" s="70"/>
      <c r="C29" s="86"/>
      <c r="D29" s="87"/>
      <c r="E29" s="88"/>
      <c r="F29" s="87"/>
      <c r="G29" s="88"/>
      <c r="H29" s="87"/>
      <c r="J29" s="56"/>
      <c r="K29" s="57" t="s">
        <v>59</v>
      </c>
      <c r="L29" s="76"/>
      <c r="M29" s="76"/>
      <c r="N29" s="76"/>
      <c r="O29" s="76"/>
      <c r="P29" s="76"/>
      <c r="Q29" s="76"/>
      <c r="R29" s="76"/>
      <c r="S29" s="76"/>
      <c r="T29" s="58"/>
      <c r="U29" s="58"/>
      <c r="V29" s="58"/>
      <c r="W29" s="58"/>
      <c r="X29" s="58"/>
      <c r="Y29" s="59"/>
      <c r="Z29" s="4"/>
      <c r="AA29" s="3"/>
      <c r="AB29" s="3"/>
      <c r="AC29" s="3"/>
      <c r="AD29" s="3"/>
      <c r="AE29" s="3"/>
    </row>
    <row r="30" spans="1:31" ht="15.75" x14ac:dyDescent="0.25">
      <c r="A30" s="64"/>
      <c r="B30" s="70"/>
      <c r="C30" s="86"/>
      <c r="D30" s="87"/>
      <c r="E30" s="88"/>
      <c r="F30" s="87"/>
      <c r="G30" s="88"/>
      <c r="H30" s="87"/>
      <c r="J30" s="91"/>
      <c r="K30" s="92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 t="s">
        <v>4</v>
      </c>
      <c r="Z30" s="3"/>
      <c r="AA30" s="3"/>
      <c r="AB30" s="3"/>
      <c r="AC30" s="3"/>
      <c r="AD30" s="3"/>
      <c r="AE30" s="3"/>
    </row>
    <row r="31" spans="1:31" ht="15.75" x14ac:dyDescent="0.25">
      <c r="A31" s="64"/>
      <c r="B31" s="70"/>
      <c r="C31" s="86"/>
      <c r="D31" s="87"/>
      <c r="E31" s="88"/>
      <c r="F31" s="87"/>
      <c r="G31" s="88"/>
      <c r="H31" s="87"/>
      <c r="J31" s="93" t="s">
        <v>60</v>
      </c>
      <c r="K31" s="49" t="s">
        <v>193</v>
      </c>
      <c r="L31" s="94">
        <f>L13+L28</f>
        <v>-120079.8299999999</v>
      </c>
      <c r="M31" s="94">
        <f>M13+M28</f>
        <v>8097.08</v>
      </c>
      <c r="N31" s="94">
        <f>N13+N28</f>
        <v>109968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 t="s">
        <v>4</v>
      </c>
      <c r="Z31" s="3"/>
      <c r="AA31" s="3"/>
      <c r="AB31" s="5"/>
      <c r="AC31" s="3"/>
      <c r="AD31" s="3"/>
      <c r="AE31" s="3"/>
    </row>
    <row r="32" spans="1:31" ht="15.75" x14ac:dyDescent="0.25">
      <c r="A32" s="64"/>
      <c r="B32" s="70"/>
      <c r="C32" s="86"/>
      <c r="D32" s="87"/>
      <c r="E32" s="88"/>
      <c r="F32" s="87"/>
      <c r="G32" s="88"/>
      <c r="H32" s="87"/>
      <c r="J32" s="56"/>
      <c r="K32" s="49" t="s">
        <v>4</v>
      </c>
      <c r="L32" s="58"/>
      <c r="M32" s="76"/>
      <c r="N32" s="76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 t="s">
        <v>4</v>
      </c>
      <c r="Z32" s="3"/>
      <c r="AA32" s="5"/>
      <c r="AB32" s="5"/>
      <c r="AC32" s="3"/>
      <c r="AD32" s="3"/>
      <c r="AE32" s="3"/>
    </row>
    <row r="33" spans="1:31" ht="15.75" x14ac:dyDescent="0.25">
      <c r="A33" s="64"/>
      <c r="B33" s="70"/>
      <c r="C33" s="86"/>
      <c r="D33" s="87"/>
      <c r="E33" s="88"/>
      <c r="F33" s="87"/>
      <c r="G33" s="88"/>
      <c r="H33" s="87"/>
      <c r="J33" s="56"/>
      <c r="K33" s="95" t="s">
        <v>63</v>
      </c>
      <c r="L33" s="94">
        <f>111179.08+37408.61</f>
        <v>148587.69</v>
      </c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7"/>
      <c r="Z33" s="3"/>
      <c r="AA33" s="5"/>
      <c r="AB33" s="5"/>
      <c r="AC33" s="3"/>
      <c r="AD33" s="3"/>
      <c r="AE33" s="3"/>
    </row>
    <row r="34" spans="1:31" ht="15.75" x14ac:dyDescent="0.25">
      <c r="A34" s="64"/>
      <c r="B34" s="70"/>
      <c r="C34" s="86"/>
      <c r="D34" s="87"/>
      <c r="E34" s="88"/>
      <c r="F34" s="87"/>
      <c r="G34" s="88"/>
      <c r="H34" s="87"/>
      <c r="J34" s="56"/>
      <c r="K34" s="98" t="s">
        <v>194</v>
      </c>
      <c r="L34" s="99">
        <v>881.68</v>
      </c>
      <c r="M34" s="76"/>
      <c r="N34" s="76"/>
      <c r="O34" s="76"/>
      <c r="P34" s="76"/>
      <c r="Q34" s="76"/>
      <c r="R34" s="76"/>
      <c r="S34" s="76"/>
      <c r="T34" s="58"/>
      <c r="U34" s="58"/>
      <c r="V34" s="58"/>
      <c r="W34" s="58"/>
      <c r="X34" s="58"/>
      <c r="Y34" s="90" t="s">
        <v>4</v>
      </c>
      <c r="Z34" s="3"/>
      <c r="AA34" s="3"/>
      <c r="AB34" s="3"/>
      <c r="AC34" s="3"/>
      <c r="AD34" s="3"/>
      <c r="AE34" s="3"/>
    </row>
    <row r="35" spans="1:31" ht="15.75" x14ac:dyDescent="0.25">
      <c r="A35" s="100" t="s">
        <v>168</v>
      </c>
      <c r="B35" s="101" t="s">
        <v>41</v>
      </c>
      <c r="C35" s="83">
        <f>D35*12*1921.3</f>
        <v>89455.728000000003</v>
      </c>
      <c r="D35" s="102">
        <v>3.88</v>
      </c>
      <c r="E35" s="85">
        <f>F35*12*1921.3</f>
        <v>89455.728000000003</v>
      </c>
      <c r="F35" s="102">
        <v>3.88</v>
      </c>
      <c r="G35" s="85">
        <f>C35-E35</f>
        <v>0</v>
      </c>
      <c r="H35" s="102">
        <f>D35-F35</f>
        <v>0</v>
      </c>
      <c r="J35" s="56"/>
      <c r="K35" s="103"/>
      <c r="L35" s="104"/>
      <c r="M35" s="76"/>
      <c r="N35" s="76"/>
      <c r="O35" s="76"/>
      <c r="P35" s="76"/>
      <c r="Q35" s="76"/>
      <c r="R35" s="76"/>
      <c r="S35" s="76"/>
      <c r="T35" s="58"/>
      <c r="U35" s="58"/>
      <c r="V35" s="58"/>
      <c r="W35" s="58"/>
      <c r="X35" s="58"/>
      <c r="Y35" s="90" t="s">
        <v>4</v>
      </c>
      <c r="Z35" s="3"/>
      <c r="AA35" s="3"/>
      <c r="AB35" s="3"/>
      <c r="AC35" s="3"/>
      <c r="AD35" s="3"/>
      <c r="AE35" s="6"/>
    </row>
    <row r="36" spans="1:31" ht="15.75" x14ac:dyDescent="0.25">
      <c r="A36" s="82" t="s">
        <v>170</v>
      </c>
      <c r="B36" s="105" t="s">
        <v>43</v>
      </c>
      <c r="C36" s="86"/>
      <c r="D36" s="87"/>
      <c r="E36" s="88"/>
      <c r="F36" s="87"/>
      <c r="G36" s="88"/>
      <c r="H36" s="87"/>
      <c r="J36" s="56"/>
      <c r="K36" s="49" t="s">
        <v>138</v>
      </c>
      <c r="L36" s="94">
        <f>L33-L34</f>
        <v>147706.01</v>
      </c>
      <c r="M36" s="106"/>
      <c r="N36" s="76"/>
      <c r="O36" s="76"/>
      <c r="P36" s="76"/>
      <c r="Q36" s="76"/>
      <c r="R36" s="76"/>
      <c r="S36" s="76"/>
      <c r="T36" s="58"/>
      <c r="U36" s="58"/>
      <c r="V36" s="58"/>
      <c r="W36" s="58"/>
      <c r="X36" s="58"/>
      <c r="Y36" s="59"/>
      <c r="Z36" s="3"/>
      <c r="AA36" s="3"/>
      <c r="AB36" s="3"/>
      <c r="AC36" s="3"/>
      <c r="AD36" s="3"/>
      <c r="AE36" s="3"/>
    </row>
    <row r="37" spans="1:31" ht="15.75" x14ac:dyDescent="0.25">
      <c r="A37" s="107" t="s">
        <v>171</v>
      </c>
      <c r="B37" s="105" t="s">
        <v>44</v>
      </c>
      <c r="C37" s="86"/>
      <c r="D37" s="87"/>
      <c r="E37" s="88"/>
      <c r="F37" s="87"/>
      <c r="G37" s="88"/>
      <c r="H37" s="87"/>
      <c r="J37" s="56"/>
      <c r="K37" s="108"/>
      <c r="L37" s="76"/>
      <c r="M37" s="76"/>
      <c r="N37" s="76"/>
      <c r="O37" s="76"/>
      <c r="P37" s="76"/>
      <c r="Q37" s="76"/>
      <c r="R37" s="76"/>
      <c r="S37" s="76"/>
      <c r="T37" s="58"/>
      <c r="U37" s="58"/>
      <c r="V37" s="58"/>
      <c r="W37" s="58"/>
      <c r="X37" s="58"/>
      <c r="Y37" s="59"/>
    </row>
    <row r="38" spans="1:31" ht="15.75" x14ac:dyDescent="0.25">
      <c r="A38" s="107" t="s">
        <v>172</v>
      </c>
      <c r="B38" s="105" t="s">
        <v>61</v>
      </c>
      <c r="C38" s="86"/>
      <c r="D38" s="87"/>
      <c r="E38" s="88"/>
      <c r="F38" s="87"/>
      <c r="G38" s="88"/>
      <c r="H38" s="87"/>
      <c r="J38" s="56"/>
      <c r="K38" s="49" t="s">
        <v>71</v>
      </c>
      <c r="L38" s="76"/>
      <c r="M38" s="76"/>
      <c r="N38" s="76"/>
      <c r="O38" s="76"/>
      <c r="P38" s="76"/>
      <c r="Q38" s="76"/>
      <c r="R38" s="76"/>
      <c r="S38" s="76"/>
      <c r="T38" s="58"/>
      <c r="U38" s="58"/>
      <c r="V38" s="58"/>
      <c r="W38" s="58"/>
      <c r="X38" s="58"/>
      <c r="Y38" s="59"/>
    </row>
    <row r="39" spans="1:31" ht="16.5" thickBot="1" x14ac:dyDescent="0.3">
      <c r="A39" s="82" t="s">
        <v>173</v>
      </c>
      <c r="B39" s="105" t="s">
        <v>62</v>
      </c>
      <c r="C39" s="86"/>
      <c r="D39" s="87"/>
      <c r="E39" s="88"/>
      <c r="F39" s="87"/>
      <c r="G39" s="88"/>
      <c r="H39" s="87"/>
      <c r="J39" s="109"/>
      <c r="K39" s="110" t="s">
        <v>151</v>
      </c>
      <c r="L39" s="110"/>
      <c r="M39" s="110"/>
      <c r="N39" s="110"/>
      <c r="O39" s="110"/>
      <c r="P39" s="110"/>
      <c r="Q39" s="110"/>
      <c r="R39" s="110"/>
      <c r="S39" s="110"/>
      <c r="T39" s="111"/>
      <c r="U39" s="111"/>
      <c r="V39" s="111"/>
      <c r="W39" s="111"/>
      <c r="X39" s="111"/>
      <c r="Y39" s="112"/>
    </row>
    <row r="40" spans="1:31" ht="15.75" x14ac:dyDescent="0.25">
      <c r="A40" s="82" t="s">
        <v>169</v>
      </c>
      <c r="B40" s="105" t="s">
        <v>64</v>
      </c>
      <c r="C40" s="86"/>
      <c r="D40" s="87"/>
      <c r="E40" s="88"/>
      <c r="F40" s="87"/>
      <c r="G40" s="88"/>
      <c r="H40" s="87"/>
      <c r="K40" s="19"/>
      <c r="L40" s="19"/>
      <c r="M40" s="19"/>
      <c r="N40" s="19"/>
      <c r="O40" s="19"/>
      <c r="P40" s="19"/>
      <c r="Q40" s="19"/>
      <c r="R40" s="19"/>
      <c r="S40" s="19"/>
      <c r="T40" s="113"/>
      <c r="U40" s="113"/>
      <c r="V40" s="113"/>
      <c r="W40" s="113"/>
      <c r="X40" s="113"/>
      <c r="Y40" s="19"/>
    </row>
    <row r="41" spans="1:31" ht="15.75" x14ac:dyDescent="0.25">
      <c r="A41" s="64" t="s">
        <v>46</v>
      </c>
      <c r="B41" s="105" t="s">
        <v>65</v>
      </c>
      <c r="C41" s="86"/>
      <c r="D41" s="87"/>
      <c r="E41" s="88"/>
      <c r="F41" s="87"/>
      <c r="G41" s="88"/>
      <c r="H41" s="87"/>
      <c r="K41" s="19" t="s">
        <v>4</v>
      </c>
      <c r="L41" s="19"/>
      <c r="M41" s="19"/>
      <c r="N41" s="19"/>
      <c r="O41" s="19"/>
      <c r="P41" s="19"/>
      <c r="Q41" s="19"/>
      <c r="R41" s="19"/>
      <c r="S41" s="19"/>
      <c r="T41" s="113"/>
      <c r="U41" s="113"/>
      <c r="V41" s="113"/>
      <c r="W41" s="113"/>
      <c r="X41" s="19"/>
      <c r="Y41" s="19"/>
    </row>
    <row r="42" spans="1:31" ht="15.75" x14ac:dyDescent="0.25">
      <c r="A42" s="64" t="s">
        <v>47</v>
      </c>
      <c r="B42" s="105" t="s">
        <v>66</v>
      </c>
      <c r="C42" s="86"/>
      <c r="D42" s="87"/>
      <c r="E42" s="88"/>
      <c r="F42" s="87"/>
      <c r="G42" s="88"/>
      <c r="H42" s="87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AC42" s="2"/>
      <c r="AD42" s="2"/>
      <c r="AE42" s="2"/>
    </row>
    <row r="43" spans="1:31" ht="15.75" x14ac:dyDescent="0.25">
      <c r="A43" s="64" t="s">
        <v>49</v>
      </c>
      <c r="B43" s="105" t="s">
        <v>67</v>
      </c>
      <c r="C43" s="86"/>
      <c r="D43" s="87"/>
      <c r="E43" s="88"/>
      <c r="F43" s="87"/>
      <c r="G43" s="88"/>
      <c r="H43" s="87"/>
      <c r="K43" s="19" t="s">
        <v>201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AC43" s="2"/>
      <c r="AD43" s="2"/>
      <c r="AE43" s="2"/>
    </row>
    <row r="44" spans="1:31" x14ac:dyDescent="0.25">
      <c r="A44" s="64" t="s">
        <v>51</v>
      </c>
      <c r="B44" s="105" t="s">
        <v>68</v>
      </c>
      <c r="C44" s="86"/>
      <c r="D44" s="87"/>
      <c r="E44" s="88"/>
      <c r="F44" s="87"/>
      <c r="G44" s="88"/>
      <c r="H44" s="87"/>
      <c r="AA44" s="7"/>
      <c r="AB44" s="7"/>
    </row>
    <row r="45" spans="1:31" x14ac:dyDescent="0.25">
      <c r="A45" s="64" t="s">
        <v>53</v>
      </c>
      <c r="B45" s="105" t="s">
        <v>70</v>
      </c>
      <c r="C45" s="86"/>
      <c r="D45" s="87"/>
      <c r="E45" s="88"/>
      <c r="F45" s="87"/>
      <c r="G45" s="88"/>
      <c r="H45" s="87"/>
    </row>
    <row r="46" spans="1:31" x14ac:dyDescent="0.25">
      <c r="A46" s="64"/>
      <c r="B46" s="105" t="s">
        <v>72</v>
      </c>
      <c r="C46" s="86"/>
      <c r="D46" s="87"/>
      <c r="E46" s="88"/>
      <c r="F46" s="87"/>
      <c r="G46" s="88"/>
      <c r="H46" s="87"/>
    </row>
    <row r="47" spans="1:31" x14ac:dyDescent="0.25">
      <c r="A47" s="64"/>
      <c r="B47" s="105" t="s">
        <v>73</v>
      </c>
      <c r="C47" s="86"/>
      <c r="D47" s="87"/>
      <c r="E47" s="88"/>
      <c r="F47" s="87"/>
      <c r="G47" s="88"/>
      <c r="H47" s="87"/>
    </row>
    <row r="48" spans="1:31" x14ac:dyDescent="0.25">
      <c r="A48" s="64"/>
      <c r="B48" s="105" t="s">
        <v>74</v>
      </c>
      <c r="C48" s="86"/>
      <c r="D48" s="87"/>
      <c r="E48" s="88"/>
      <c r="F48" s="87"/>
      <c r="G48" s="88"/>
      <c r="H48" s="87"/>
    </row>
    <row r="49" spans="1:25" x14ac:dyDescent="0.25">
      <c r="A49" s="64"/>
      <c r="B49" s="105"/>
      <c r="C49" s="86"/>
      <c r="D49" s="87"/>
      <c r="E49" s="88"/>
      <c r="F49" s="87"/>
      <c r="G49" s="88"/>
      <c r="H49" s="87"/>
    </row>
    <row r="50" spans="1:25" x14ac:dyDescent="0.25">
      <c r="A50" s="77"/>
      <c r="B50" s="78"/>
      <c r="C50" s="114"/>
      <c r="D50" s="115"/>
      <c r="E50" s="116"/>
      <c r="F50" s="115"/>
      <c r="G50" s="116"/>
      <c r="H50" s="115"/>
    </row>
    <row r="51" spans="1:25" x14ac:dyDescent="0.25">
      <c r="A51" s="117" t="s">
        <v>75</v>
      </c>
      <c r="B51" s="118" t="s">
        <v>76</v>
      </c>
      <c r="C51" s="83">
        <f>D51*12*1921.3</f>
        <v>27897.275999999998</v>
      </c>
      <c r="D51" s="102">
        <v>1.21</v>
      </c>
      <c r="E51" s="85">
        <f>F51*12*1921.3</f>
        <v>27897.275999999998</v>
      </c>
      <c r="F51" s="102">
        <v>1.21</v>
      </c>
      <c r="G51" s="85">
        <f>C51-E51</f>
        <v>0</v>
      </c>
      <c r="H51" s="102">
        <f>D51-F51</f>
        <v>0</v>
      </c>
    </row>
    <row r="52" spans="1:25" x14ac:dyDescent="0.25">
      <c r="A52" s="89" t="s">
        <v>77</v>
      </c>
      <c r="B52" s="70" t="s">
        <v>78</v>
      </c>
      <c r="C52" s="119"/>
      <c r="D52" s="84" t="s">
        <v>4</v>
      </c>
      <c r="E52" s="120"/>
      <c r="F52" s="84" t="s">
        <v>4</v>
      </c>
      <c r="G52" s="120"/>
      <c r="H52" s="84" t="s">
        <v>4</v>
      </c>
    </row>
    <row r="53" spans="1:25" x14ac:dyDescent="0.25">
      <c r="A53" s="89" t="s">
        <v>42</v>
      </c>
      <c r="B53" s="70" t="s">
        <v>79</v>
      </c>
      <c r="C53" s="119"/>
      <c r="D53" s="84"/>
      <c r="E53" s="120"/>
      <c r="F53" s="84"/>
      <c r="G53" s="120"/>
      <c r="H53" s="84"/>
    </row>
    <row r="54" spans="1:25" x14ac:dyDescent="0.25">
      <c r="A54" s="89"/>
      <c r="B54" s="70"/>
      <c r="C54" s="119"/>
      <c r="D54" s="84"/>
      <c r="E54" s="120"/>
      <c r="F54" s="84"/>
      <c r="G54" s="120"/>
      <c r="H54" s="84"/>
    </row>
    <row r="55" spans="1:25" x14ac:dyDescent="0.25">
      <c r="A55" s="100" t="s">
        <v>174</v>
      </c>
      <c r="B55" s="118" t="s">
        <v>80</v>
      </c>
      <c r="C55" s="83">
        <f>D55*12*1921.3</f>
        <v>90377.95199999999</v>
      </c>
      <c r="D55" s="121">
        <v>3.92</v>
      </c>
      <c r="E55" s="85">
        <f>F55*12*1921.3</f>
        <v>90377.95199999999</v>
      </c>
      <c r="F55" s="102">
        <v>3.92</v>
      </c>
      <c r="G55" s="85">
        <f>C55-E55</f>
        <v>0</v>
      </c>
      <c r="H55" s="102">
        <f>D55-F55</f>
        <v>0</v>
      </c>
    </row>
    <row r="56" spans="1:25" ht="15.75" x14ac:dyDescent="0.25">
      <c r="A56" s="82" t="s">
        <v>175</v>
      </c>
      <c r="B56" s="70" t="s">
        <v>81</v>
      </c>
      <c r="C56" s="119"/>
      <c r="D56" s="122"/>
      <c r="E56" s="120"/>
      <c r="F56" s="84"/>
      <c r="G56" s="120"/>
      <c r="H56" s="84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x14ac:dyDescent="0.25">
      <c r="A57" s="82" t="s">
        <v>176</v>
      </c>
      <c r="B57" s="70" t="s">
        <v>82</v>
      </c>
      <c r="C57" s="86"/>
      <c r="D57" s="87"/>
      <c r="E57" s="88"/>
      <c r="F57" s="87"/>
      <c r="G57" s="88"/>
      <c r="H57" s="87"/>
    </row>
    <row r="58" spans="1:25" x14ac:dyDescent="0.25">
      <c r="A58" s="64" t="s">
        <v>46</v>
      </c>
      <c r="B58" s="70" t="s">
        <v>83</v>
      </c>
      <c r="C58" s="86"/>
      <c r="D58" s="87"/>
      <c r="E58" s="88"/>
      <c r="F58" s="87"/>
      <c r="G58" s="88"/>
      <c r="H58" s="87"/>
    </row>
    <row r="59" spans="1:25" x14ac:dyDescent="0.25">
      <c r="A59" s="64" t="s">
        <v>47</v>
      </c>
      <c r="B59" s="70" t="s">
        <v>84</v>
      </c>
      <c r="C59" s="86"/>
      <c r="D59" s="87"/>
      <c r="E59" s="88"/>
      <c r="F59" s="87"/>
      <c r="G59" s="88"/>
      <c r="H59" s="87"/>
    </row>
    <row r="60" spans="1:25" x14ac:dyDescent="0.25">
      <c r="A60" s="64" t="s">
        <v>49</v>
      </c>
      <c r="B60" s="70" t="s">
        <v>85</v>
      </c>
      <c r="C60" s="86"/>
      <c r="D60" s="87"/>
      <c r="E60" s="88"/>
      <c r="F60" s="87"/>
      <c r="G60" s="88"/>
      <c r="H60" s="87"/>
    </row>
    <row r="61" spans="1:25" x14ac:dyDescent="0.25">
      <c r="A61" s="64" t="s">
        <v>51</v>
      </c>
      <c r="B61" s="70" t="s">
        <v>86</v>
      </c>
      <c r="C61" s="86"/>
      <c r="D61" s="87"/>
      <c r="E61" s="88"/>
      <c r="F61" s="87"/>
      <c r="G61" s="88"/>
      <c r="H61" s="87"/>
    </row>
    <row r="62" spans="1:25" x14ac:dyDescent="0.25">
      <c r="A62" s="64" t="s">
        <v>53</v>
      </c>
      <c r="B62" s="70" t="s">
        <v>87</v>
      </c>
      <c r="C62" s="86"/>
      <c r="D62" s="87"/>
      <c r="E62" s="88"/>
      <c r="F62" s="87"/>
      <c r="G62" s="88"/>
      <c r="H62" s="87"/>
    </row>
    <row r="63" spans="1:25" x14ac:dyDescent="0.25">
      <c r="A63" s="64"/>
      <c r="B63" s="70" t="s">
        <v>81</v>
      </c>
      <c r="C63" s="86"/>
      <c r="D63" s="87"/>
      <c r="E63" s="88"/>
      <c r="F63" s="87"/>
      <c r="G63" s="88"/>
      <c r="H63" s="87"/>
    </row>
    <row r="64" spans="1:25" x14ac:dyDescent="0.25">
      <c r="A64" s="64"/>
      <c r="B64" s="70" t="s">
        <v>88</v>
      </c>
      <c r="C64" s="86"/>
      <c r="D64" s="87"/>
      <c r="E64" s="88"/>
      <c r="F64" s="87"/>
      <c r="G64" s="88"/>
      <c r="H64" s="87"/>
    </row>
    <row r="65" spans="1:11" x14ac:dyDescent="0.25">
      <c r="A65" s="64"/>
      <c r="B65" s="70"/>
      <c r="C65" s="86"/>
      <c r="D65" s="87"/>
      <c r="E65" s="88"/>
      <c r="F65" s="87"/>
      <c r="G65" s="88"/>
      <c r="H65" s="87"/>
    </row>
    <row r="66" spans="1:11" x14ac:dyDescent="0.25">
      <c r="A66" s="100" t="s">
        <v>177</v>
      </c>
      <c r="B66" s="118" t="s">
        <v>89</v>
      </c>
      <c r="C66" s="83">
        <f>D66*12*1921.3</f>
        <v>191361.48</v>
      </c>
      <c r="D66" s="102">
        <v>8.3000000000000007</v>
      </c>
      <c r="E66" s="85">
        <f>F66*12*1921.3</f>
        <v>191361.48</v>
      </c>
      <c r="F66" s="102">
        <v>8.3000000000000007</v>
      </c>
      <c r="G66" s="85">
        <f>C66-E66</f>
        <v>0</v>
      </c>
      <c r="H66" s="102">
        <f>D66-F66</f>
        <v>0</v>
      </c>
    </row>
    <row r="67" spans="1:11" x14ac:dyDescent="0.25">
      <c r="A67" s="107" t="s">
        <v>178</v>
      </c>
      <c r="B67" s="70" t="s">
        <v>91</v>
      </c>
      <c r="C67" s="119"/>
      <c r="D67" s="84"/>
      <c r="E67" s="120"/>
      <c r="F67" s="84"/>
      <c r="G67" s="120"/>
      <c r="H67" s="84"/>
    </row>
    <row r="68" spans="1:11" x14ac:dyDescent="0.25">
      <c r="A68" s="82" t="s">
        <v>179</v>
      </c>
      <c r="B68" s="70" t="s">
        <v>92</v>
      </c>
      <c r="C68" s="119"/>
      <c r="D68" s="84"/>
      <c r="E68" s="120"/>
      <c r="F68" s="84"/>
      <c r="G68" s="120"/>
      <c r="H68" s="84"/>
    </row>
    <row r="69" spans="1:11" x14ac:dyDescent="0.25">
      <c r="A69" s="89" t="s">
        <v>180</v>
      </c>
      <c r="B69" s="70"/>
      <c r="C69" s="86"/>
      <c r="D69" s="87"/>
      <c r="E69" s="88"/>
      <c r="F69" s="87"/>
      <c r="G69" s="88"/>
      <c r="H69" s="87"/>
    </row>
    <row r="70" spans="1:11" x14ac:dyDescent="0.25">
      <c r="A70" s="123" t="s">
        <v>93</v>
      </c>
      <c r="B70" s="118" t="s">
        <v>125</v>
      </c>
      <c r="C70" s="124"/>
      <c r="D70" s="125"/>
      <c r="E70" s="126" t="s">
        <v>4</v>
      </c>
      <c r="F70" s="125"/>
      <c r="G70" s="126"/>
      <c r="H70" s="125"/>
      <c r="K70" s="127"/>
    </row>
    <row r="71" spans="1:11" x14ac:dyDescent="0.25">
      <c r="A71" s="128" t="s">
        <v>90</v>
      </c>
      <c r="B71" s="70" t="s">
        <v>94</v>
      </c>
      <c r="C71" s="86"/>
      <c r="D71" s="87"/>
      <c r="E71" s="88"/>
      <c r="F71" s="87"/>
      <c r="G71" s="88"/>
      <c r="H71" s="87"/>
      <c r="K71" s="127"/>
    </row>
    <row r="72" spans="1:11" x14ac:dyDescent="0.25">
      <c r="A72" s="129" t="s">
        <v>95</v>
      </c>
      <c r="B72" s="70" t="s">
        <v>126</v>
      </c>
      <c r="C72" s="86"/>
      <c r="D72" s="87"/>
      <c r="E72" s="88"/>
      <c r="F72" s="87"/>
      <c r="G72" s="88"/>
      <c r="H72" s="87"/>
      <c r="K72" s="127"/>
    </row>
    <row r="73" spans="1:11" x14ac:dyDescent="0.25">
      <c r="A73" s="89"/>
      <c r="B73" s="70" t="s">
        <v>96</v>
      </c>
      <c r="C73" s="86"/>
      <c r="D73" s="87"/>
      <c r="E73" s="88"/>
      <c r="F73" s="87"/>
      <c r="G73" s="88"/>
      <c r="H73" s="87"/>
      <c r="K73" s="127"/>
    </row>
    <row r="74" spans="1:11" x14ac:dyDescent="0.25">
      <c r="A74" s="64"/>
      <c r="B74" s="70" t="s">
        <v>127</v>
      </c>
      <c r="C74" s="86"/>
      <c r="D74" s="87"/>
      <c r="E74" s="88"/>
      <c r="F74" s="87"/>
      <c r="G74" s="88"/>
      <c r="H74" s="87"/>
      <c r="K74" s="127"/>
    </row>
    <row r="75" spans="1:11" x14ac:dyDescent="0.25">
      <c r="A75" s="64"/>
      <c r="B75" s="70" t="s">
        <v>97</v>
      </c>
      <c r="C75" s="86"/>
      <c r="D75" s="87"/>
      <c r="E75" s="88"/>
      <c r="F75" s="87"/>
      <c r="G75" s="88"/>
      <c r="H75" s="87"/>
      <c r="K75" s="127"/>
    </row>
    <row r="76" spans="1:11" x14ac:dyDescent="0.25">
      <c r="A76" s="64"/>
      <c r="B76" s="70" t="s">
        <v>98</v>
      </c>
      <c r="C76" s="86"/>
      <c r="D76" s="87"/>
      <c r="E76" s="88"/>
      <c r="F76" s="87"/>
      <c r="G76" s="88"/>
      <c r="H76" s="87"/>
      <c r="K76" s="127"/>
    </row>
    <row r="77" spans="1:11" x14ac:dyDescent="0.25">
      <c r="A77" s="64"/>
      <c r="B77" s="70" t="s">
        <v>128</v>
      </c>
      <c r="C77" s="86"/>
      <c r="D77" s="87"/>
      <c r="E77" s="88"/>
      <c r="F77" s="87"/>
      <c r="G77" s="88"/>
      <c r="H77" s="87"/>
      <c r="K77" s="127"/>
    </row>
    <row r="78" spans="1:11" x14ac:dyDescent="0.25">
      <c r="A78" s="64"/>
      <c r="B78" s="70" t="s">
        <v>99</v>
      </c>
      <c r="C78" s="86"/>
      <c r="D78" s="87"/>
      <c r="E78" s="88"/>
      <c r="F78" s="87"/>
      <c r="G78" s="88"/>
      <c r="H78" s="87"/>
      <c r="K78" s="127"/>
    </row>
    <row r="79" spans="1:11" x14ac:dyDescent="0.25">
      <c r="A79" s="64"/>
      <c r="B79" s="70" t="s">
        <v>100</v>
      </c>
      <c r="C79" s="86"/>
      <c r="D79" s="87"/>
      <c r="E79" s="88"/>
      <c r="F79" s="87"/>
      <c r="G79" s="88"/>
      <c r="H79" s="87"/>
      <c r="K79" s="127"/>
    </row>
    <row r="80" spans="1:11" x14ac:dyDescent="0.25">
      <c r="A80" s="64"/>
      <c r="B80" s="70" t="s">
        <v>101</v>
      </c>
      <c r="C80" s="86"/>
      <c r="D80" s="87"/>
      <c r="E80" s="88"/>
      <c r="F80" s="87"/>
      <c r="G80" s="88"/>
      <c r="H80" s="87"/>
      <c r="K80" s="127"/>
    </row>
    <row r="81" spans="1:11" x14ac:dyDescent="0.25">
      <c r="A81" s="64"/>
      <c r="B81" s="70" t="s">
        <v>102</v>
      </c>
      <c r="C81" s="86"/>
      <c r="D81" s="87"/>
      <c r="E81" s="88"/>
      <c r="F81" s="87"/>
      <c r="G81" s="88"/>
      <c r="H81" s="87"/>
      <c r="K81" s="127"/>
    </row>
    <row r="82" spans="1:11" x14ac:dyDescent="0.25">
      <c r="A82" s="64"/>
      <c r="B82" s="70" t="s">
        <v>103</v>
      </c>
      <c r="C82" s="86"/>
      <c r="D82" s="87"/>
      <c r="E82" s="88"/>
      <c r="F82" s="87"/>
      <c r="G82" s="88"/>
      <c r="H82" s="87"/>
      <c r="K82" s="127"/>
    </row>
    <row r="83" spans="1:11" x14ac:dyDescent="0.25">
      <c r="A83" s="77"/>
      <c r="B83" s="130"/>
      <c r="C83" s="114"/>
      <c r="D83" s="115"/>
      <c r="E83" s="116"/>
      <c r="F83" s="115"/>
      <c r="G83" s="116"/>
      <c r="H83" s="115"/>
    </row>
    <row r="84" spans="1:11" x14ac:dyDescent="0.25">
      <c r="A84" s="131" t="s">
        <v>104</v>
      </c>
      <c r="B84" s="118" t="s">
        <v>123</v>
      </c>
      <c r="C84" s="124"/>
      <c r="D84" s="125"/>
      <c r="E84" s="126"/>
      <c r="F84" s="125"/>
      <c r="G84" s="126"/>
      <c r="H84" s="125"/>
    </row>
    <row r="85" spans="1:11" x14ac:dyDescent="0.25">
      <c r="A85" s="64" t="s">
        <v>90</v>
      </c>
      <c r="B85" s="70" t="s">
        <v>124</v>
      </c>
      <c r="C85" s="86"/>
      <c r="D85" s="87"/>
      <c r="E85" s="88"/>
      <c r="F85" s="87"/>
      <c r="G85" s="88"/>
      <c r="H85" s="87"/>
    </row>
    <row r="86" spans="1:11" x14ac:dyDescent="0.25">
      <c r="A86" s="64" t="s">
        <v>105</v>
      </c>
      <c r="B86" s="70" t="s">
        <v>106</v>
      </c>
      <c r="C86" s="86"/>
      <c r="D86" s="87"/>
      <c r="E86" s="88"/>
      <c r="F86" s="87"/>
      <c r="G86" s="88"/>
      <c r="H86" s="87"/>
    </row>
    <row r="87" spans="1:11" x14ac:dyDescent="0.25">
      <c r="A87" s="64"/>
      <c r="B87" s="70" t="s">
        <v>107</v>
      </c>
      <c r="C87" s="86"/>
      <c r="D87" s="87"/>
      <c r="E87" s="88"/>
      <c r="F87" s="87"/>
      <c r="G87" s="88"/>
      <c r="H87" s="87"/>
    </row>
    <row r="88" spans="1:11" x14ac:dyDescent="0.25">
      <c r="A88" s="64"/>
      <c r="B88" s="70" t="s">
        <v>108</v>
      </c>
      <c r="C88" s="86"/>
      <c r="D88" s="87"/>
      <c r="E88" s="88"/>
      <c r="F88" s="87"/>
      <c r="G88" s="88"/>
      <c r="H88" s="87"/>
    </row>
    <row r="89" spans="1:11" x14ac:dyDescent="0.25">
      <c r="A89" s="64"/>
      <c r="B89" s="70" t="s">
        <v>109</v>
      </c>
      <c r="C89" s="86"/>
      <c r="D89" s="87"/>
      <c r="E89" s="88"/>
      <c r="F89" s="87"/>
      <c r="G89" s="88"/>
      <c r="H89" s="87"/>
    </row>
    <row r="90" spans="1:11" x14ac:dyDescent="0.25">
      <c r="A90" s="64"/>
      <c r="B90" s="70" t="s">
        <v>110</v>
      </c>
      <c r="C90" s="86"/>
      <c r="D90" s="87"/>
      <c r="E90" s="88"/>
      <c r="F90" s="87"/>
      <c r="G90" s="88"/>
      <c r="H90" s="87"/>
    </row>
    <row r="91" spans="1:11" x14ac:dyDescent="0.25">
      <c r="A91" s="64"/>
      <c r="B91" s="70" t="s">
        <v>111</v>
      </c>
      <c r="C91" s="86"/>
      <c r="D91" s="87"/>
      <c r="E91" s="88"/>
      <c r="F91" s="87"/>
      <c r="G91" s="88"/>
      <c r="H91" s="87"/>
    </row>
    <row r="92" spans="1:11" x14ac:dyDescent="0.25">
      <c r="A92" s="64"/>
      <c r="B92" s="70"/>
      <c r="C92" s="86"/>
      <c r="D92" s="87"/>
      <c r="E92" s="88"/>
      <c r="F92" s="87"/>
      <c r="G92" s="88"/>
      <c r="H92" s="87"/>
    </row>
    <row r="93" spans="1:11" x14ac:dyDescent="0.25">
      <c r="A93" s="132" t="s">
        <v>181</v>
      </c>
      <c r="B93" s="118" t="s">
        <v>120</v>
      </c>
      <c r="C93" s="83">
        <f>D93*12*1921.3</f>
        <v>44497.307999999997</v>
      </c>
      <c r="D93" s="121">
        <v>1.93</v>
      </c>
      <c r="E93" s="85">
        <f>F93*12*1921.3</f>
        <v>44497.307999999997</v>
      </c>
      <c r="F93" s="102">
        <v>1.93</v>
      </c>
      <c r="G93" s="85">
        <f>C93-E93</f>
        <v>0</v>
      </c>
      <c r="H93" s="102">
        <f>D93-F93</f>
        <v>0</v>
      </c>
    </row>
    <row r="94" spans="1:11" x14ac:dyDescent="0.25">
      <c r="A94" s="133" t="s">
        <v>115</v>
      </c>
      <c r="B94" s="70"/>
      <c r="C94" s="134"/>
      <c r="D94" s="122"/>
      <c r="E94" s="120"/>
      <c r="F94" s="84"/>
      <c r="G94" s="120"/>
      <c r="H94" s="84"/>
    </row>
    <row r="95" spans="1:11" x14ac:dyDescent="0.25">
      <c r="A95" s="133" t="s">
        <v>116</v>
      </c>
      <c r="B95" s="70"/>
      <c r="C95" s="134"/>
      <c r="D95" s="122"/>
      <c r="E95" s="120"/>
      <c r="F95" s="84"/>
      <c r="G95" s="120"/>
      <c r="H95" s="84"/>
    </row>
    <row r="96" spans="1:11" x14ac:dyDescent="0.25">
      <c r="A96" s="117" t="s">
        <v>112</v>
      </c>
      <c r="B96" s="118" t="s">
        <v>113</v>
      </c>
      <c r="C96" s="83">
        <f>D96*12*1921.3</f>
        <v>49338.983999999997</v>
      </c>
      <c r="D96" s="102">
        <v>2.14</v>
      </c>
      <c r="E96" s="85">
        <f>F96*12*1921.3</f>
        <v>49338.983999999997</v>
      </c>
      <c r="F96" s="102">
        <v>2.14</v>
      </c>
      <c r="G96" s="85">
        <f>C96-E96</f>
        <v>0</v>
      </c>
      <c r="H96" s="102">
        <f>D96-F96</f>
        <v>0</v>
      </c>
    </row>
    <row r="97" spans="1:11" x14ac:dyDescent="0.25">
      <c r="A97" s="89" t="s">
        <v>114</v>
      </c>
      <c r="B97" s="70"/>
      <c r="C97" s="119"/>
      <c r="D97" s="84"/>
      <c r="E97" s="120"/>
      <c r="F97" s="84"/>
      <c r="G97" s="120"/>
      <c r="H97" s="84"/>
    </row>
    <row r="98" spans="1:11" ht="15.75" x14ac:dyDescent="0.25">
      <c r="A98" s="135" t="s">
        <v>150</v>
      </c>
      <c r="B98" s="136" t="s">
        <v>119</v>
      </c>
      <c r="C98" s="83">
        <f>D98*12*1921.3</f>
        <v>3919.4519999999998</v>
      </c>
      <c r="D98" s="102">
        <v>0.17</v>
      </c>
      <c r="E98" s="85">
        <v>2916.18</v>
      </c>
      <c r="F98" s="102">
        <f>E98/12/B14</f>
        <v>0.12648467183677717</v>
      </c>
      <c r="G98" s="85">
        <f>C98-E98</f>
        <v>1003.2719999999999</v>
      </c>
      <c r="H98" s="102">
        <f>D98-F98</f>
        <v>4.3515328163222844E-2</v>
      </c>
      <c r="I98" s="14" t="s">
        <v>148</v>
      </c>
      <c r="K98" s="2"/>
    </row>
    <row r="99" spans="1:11" x14ac:dyDescent="0.25">
      <c r="A99" s="89" t="s">
        <v>140</v>
      </c>
      <c r="B99" s="137" t="s">
        <v>139</v>
      </c>
      <c r="C99" s="86"/>
      <c r="D99" s="87"/>
      <c r="E99" s="88"/>
      <c r="F99" s="87"/>
      <c r="G99" s="88"/>
      <c r="H99" s="87"/>
    </row>
    <row r="100" spans="1:11" x14ac:dyDescent="0.25">
      <c r="A100" s="117" t="s">
        <v>153</v>
      </c>
      <c r="B100" s="118" t="s">
        <v>113</v>
      </c>
      <c r="C100" s="83">
        <f>D100*12*1921.3</f>
        <v>2305.5600000000004</v>
      </c>
      <c r="D100" s="121">
        <v>0.1</v>
      </c>
      <c r="E100" s="85">
        <v>12</v>
      </c>
      <c r="F100" s="121">
        <f>E100/12/1921.3</f>
        <v>5.2048092437412166E-4</v>
      </c>
      <c r="G100" s="85">
        <f>C100-E100</f>
        <v>2293.5600000000004</v>
      </c>
      <c r="H100" s="102">
        <f>D100-F100</f>
        <v>9.9479519075625883E-2</v>
      </c>
      <c r="I100" s="14" t="s">
        <v>148</v>
      </c>
      <c r="K100" s="2"/>
    </row>
    <row r="101" spans="1:11" x14ac:dyDescent="0.25">
      <c r="A101" s="138" t="s">
        <v>154</v>
      </c>
      <c r="B101" s="130"/>
      <c r="C101" s="139"/>
      <c r="D101" s="140"/>
      <c r="E101" s="141"/>
      <c r="F101" s="142"/>
      <c r="G101" s="141"/>
      <c r="H101" s="142"/>
    </row>
    <row r="102" spans="1:11" x14ac:dyDescent="0.25">
      <c r="A102" s="89" t="s">
        <v>155</v>
      </c>
      <c r="B102" s="137"/>
      <c r="C102" s="119">
        <f>D102*12*1921.3</f>
        <v>73547.364000000001</v>
      </c>
      <c r="D102" s="84">
        <v>3.19</v>
      </c>
      <c r="E102" s="120">
        <f>F102*12*1921.3</f>
        <v>73547.364000000001</v>
      </c>
      <c r="F102" s="84">
        <v>3.19</v>
      </c>
      <c r="G102" s="120">
        <f>C102-E102</f>
        <v>0</v>
      </c>
      <c r="H102" s="84">
        <f>D102-F102</f>
        <v>0</v>
      </c>
    </row>
    <row r="103" spans="1:11" x14ac:dyDescent="0.25">
      <c r="A103" s="89" t="s">
        <v>141</v>
      </c>
      <c r="B103" s="70"/>
      <c r="C103" s="119"/>
      <c r="D103" s="84"/>
      <c r="E103" s="120"/>
      <c r="F103" s="84"/>
      <c r="G103" s="120"/>
      <c r="H103" s="84"/>
    </row>
    <row r="104" spans="1:11" x14ac:dyDescent="0.25">
      <c r="A104" s="117" t="s">
        <v>117</v>
      </c>
      <c r="B104" s="118"/>
      <c r="C104" s="83">
        <f>C21+C35+C51+C55+C66+C93+C96+C98+C102+C100</f>
        <v>638409.56400000025</v>
      </c>
      <c r="D104" s="121">
        <f>D21+D35+D51+D55+D66+D93+D96+D98+D102+D100</f>
        <v>27.690000000000005</v>
      </c>
      <c r="E104" s="85">
        <f>E21+E35+E51+E55+E66+E93+E96+E98+E102+E100</f>
        <v>635112.73200000008</v>
      </c>
      <c r="F104" s="121">
        <f>F21+F35+F51+F55+F66+F93+F96+F98+F102+F100</f>
        <v>27.547005152761155</v>
      </c>
      <c r="G104" s="85">
        <f>C104-E104</f>
        <v>3296.8320000001695</v>
      </c>
      <c r="H104" s="102">
        <f>D104-F104</f>
        <v>0.14299484723884959</v>
      </c>
      <c r="K104" s="2"/>
    </row>
    <row r="105" spans="1:11" ht="15.75" thickBot="1" x14ac:dyDescent="0.3">
      <c r="A105" s="143" t="s">
        <v>118</v>
      </c>
      <c r="B105" s="70"/>
      <c r="C105" s="134"/>
      <c r="D105" s="122"/>
      <c r="E105" s="120"/>
      <c r="F105" s="84"/>
      <c r="G105" s="120"/>
      <c r="H105" s="84"/>
    </row>
    <row r="106" spans="1:11" ht="15.75" x14ac:dyDescent="0.25">
      <c r="A106" s="135" t="s">
        <v>142</v>
      </c>
      <c r="B106" s="118"/>
      <c r="C106" s="144">
        <f>C108+C111+C113+C117+C115</f>
        <v>342375.66</v>
      </c>
      <c r="D106" s="121">
        <f>D108+D111+D113+D117+D115</f>
        <v>14.85</v>
      </c>
      <c r="E106" s="145">
        <f>E108+E111+E113+E117+E115</f>
        <v>189178.334</v>
      </c>
      <c r="F106" s="121">
        <f>F108+F111+F113+F117+F115</f>
        <v>8.2053095126563615</v>
      </c>
      <c r="G106" s="85">
        <f>C106-E106</f>
        <v>153197.32599999997</v>
      </c>
      <c r="H106" s="102">
        <f>D106-F106</f>
        <v>6.6446904873436381</v>
      </c>
      <c r="K106" s="2"/>
    </row>
    <row r="107" spans="1:11" x14ac:dyDescent="0.25">
      <c r="A107" s="133" t="s">
        <v>143</v>
      </c>
      <c r="B107" s="70"/>
      <c r="C107" s="134"/>
      <c r="D107" s="146"/>
      <c r="E107" s="120"/>
      <c r="F107" s="84"/>
      <c r="G107" s="120"/>
      <c r="H107" s="84"/>
    </row>
    <row r="108" spans="1:11" x14ac:dyDescent="0.25">
      <c r="A108" s="117" t="s">
        <v>144</v>
      </c>
      <c r="B108" s="118" t="s">
        <v>122</v>
      </c>
      <c r="C108" s="83">
        <f>D108*12*1921.3</f>
        <v>92222.399999999994</v>
      </c>
      <c r="D108" s="121">
        <v>4</v>
      </c>
      <c r="E108" s="85">
        <v>77759.7</v>
      </c>
      <c r="F108" s="102">
        <f>E108/12/B14</f>
        <v>3.3727033779211988</v>
      </c>
      <c r="G108" s="85">
        <f>C108-E108</f>
        <v>14462.699999999997</v>
      </c>
      <c r="H108" s="102">
        <f>D108-F108</f>
        <v>0.62729662207880121</v>
      </c>
      <c r="I108" s="14" t="s">
        <v>148</v>
      </c>
      <c r="K108" s="2"/>
    </row>
    <row r="109" spans="1:11" x14ac:dyDescent="0.25">
      <c r="A109" s="89" t="s">
        <v>145</v>
      </c>
      <c r="B109" s="70"/>
      <c r="C109" s="134"/>
      <c r="D109" s="146"/>
      <c r="E109" s="120"/>
      <c r="F109" s="84"/>
      <c r="G109" s="120"/>
      <c r="H109" s="84"/>
      <c r="I109" s="16"/>
      <c r="K109" s="2"/>
    </row>
    <row r="110" spans="1:11" x14ac:dyDescent="0.25">
      <c r="A110" s="138" t="s">
        <v>146</v>
      </c>
      <c r="B110" s="130"/>
      <c r="C110" s="139"/>
      <c r="D110" s="140"/>
      <c r="E110" s="141"/>
      <c r="F110" s="142"/>
      <c r="G110" s="141"/>
      <c r="H110" s="142"/>
      <c r="K110" s="2"/>
    </row>
    <row r="111" spans="1:11" ht="15.75" x14ac:dyDescent="0.25">
      <c r="A111" s="135" t="s">
        <v>183</v>
      </c>
      <c r="B111" s="136" t="s">
        <v>184</v>
      </c>
      <c r="C111" s="83">
        <f>D111*12*1921.3</f>
        <v>207269.84399999998</v>
      </c>
      <c r="D111" s="121">
        <v>8.99</v>
      </c>
      <c r="E111" s="85">
        <v>71318.66</v>
      </c>
      <c r="F111" s="121">
        <f>E111/12/B14</f>
        <v>3.0933335068269754</v>
      </c>
      <c r="G111" s="85">
        <f>C111-E111</f>
        <v>135951.18399999998</v>
      </c>
      <c r="H111" s="102">
        <f>D111-F111</f>
        <v>5.8966664931730248</v>
      </c>
      <c r="I111" s="14" t="s">
        <v>129</v>
      </c>
      <c r="K111" s="2"/>
    </row>
    <row r="112" spans="1:11" x14ac:dyDescent="0.25">
      <c r="A112" s="147" t="s">
        <v>182</v>
      </c>
      <c r="B112" s="130" t="s">
        <v>185</v>
      </c>
      <c r="C112" s="139"/>
      <c r="D112" s="140"/>
      <c r="E112" s="141"/>
      <c r="F112" s="142"/>
      <c r="G112" s="141"/>
      <c r="H112" s="142"/>
      <c r="K112" s="2"/>
    </row>
    <row r="113" spans="1:11" ht="15.75" x14ac:dyDescent="0.25">
      <c r="A113" s="135" t="s">
        <v>147</v>
      </c>
      <c r="B113" s="136" t="s">
        <v>184</v>
      </c>
      <c r="C113" s="83">
        <f>D113*12*1921.3</f>
        <v>5763.9</v>
      </c>
      <c r="D113" s="121">
        <v>0.25</v>
      </c>
      <c r="E113" s="85">
        <v>3035.65</v>
      </c>
      <c r="F113" s="121">
        <f>E113/12/B14</f>
        <v>0.1316664931730252</v>
      </c>
      <c r="G113" s="85">
        <f>C113-E113</f>
        <v>2728.2499999999995</v>
      </c>
      <c r="H113" s="102">
        <f>D113-F113</f>
        <v>0.1183335068269748</v>
      </c>
      <c r="I113" s="14" t="s">
        <v>129</v>
      </c>
      <c r="K113" s="2"/>
    </row>
    <row r="114" spans="1:11" x14ac:dyDescent="0.25">
      <c r="A114" s="147" t="s">
        <v>159</v>
      </c>
      <c r="B114" s="130" t="s">
        <v>185</v>
      </c>
      <c r="C114" s="139"/>
      <c r="D114" s="140"/>
      <c r="E114" s="141"/>
      <c r="F114" s="142"/>
      <c r="G114" s="141"/>
      <c r="H114" s="142"/>
      <c r="K114" s="2"/>
    </row>
    <row r="115" spans="1:11" ht="15.75" x14ac:dyDescent="0.25">
      <c r="A115" s="135" t="s">
        <v>160</v>
      </c>
      <c r="B115" s="136" t="s">
        <v>184</v>
      </c>
      <c r="C115" s="83">
        <f>D115*12*1921.3</f>
        <v>6686.1239999999989</v>
      </c>
      <c r="D115" s="122">
        <v>0.28999999999999998</v>
      </c>
      <c r="E115" s="85">
        <f>F115*12*1921.3</f>
        <v>6686.1239999999989</v>
      </c>
      <c r="F115" s="84">
        <v>0.28999999999999998</v>
      </c>
      <c r="G115" s="85">
        <f>C115-E115</f>
        <v>0</v>
      </c>
      <c r="H115" s="102">
        <f>D115-F115</f>
        <v>0</v>
      </c>
      <c r="K115" s="2"/>
    </row>
    <row r="116" spans="1:11" x14ac:dyDescent="0.25">
      <c r="A116" s="133" t="s">
        <v>161</v>
      </c>
      <c r="B116" s="70" t="s">
        <v>185</v>
      </c>
      <c r="C116" s="134"/>
      <c r="D116" s="146"/>
      <c r="E116" s="120"/>
      <c r="F116" s="84"/>
      <c r="G116" s="120"/>
      <c r="H116" s="84"/>
      <c r="K116" s="2"/>
    </row>
    <row r="117" spans="1:11" ht="15.75" x14ac:dyDescent="0.25">
      <c r="A117" s="135" t="s">
        <v>162</v>
      </c>
      <c r="B117" s="136" t="s">
        <v>184</v>
      </c>
      <c r="C117" s="83">
        <f>D117*12*1921.3</f>
        <v>30433.392</v>
      </c>
      <c r="D117" s="121">
        <v>1.32</v>
      </c>
      <c r="E117" s="85">
        <v>30378.2</v>
      </c>
      <c r="F117" s="121">
        <f>E117/12/B14</f>
        <v>1.3176061347351622</v>
      </c>
      <c r="G117" s="85">
        <f>C117-E117</f>
        <v>55.191999999999098</v>
      </c>
      <c r="H117" s="102">
        <f>D117-F117</f>
        <v>2.3938652648378689E-3</v>
      </c>
      <c r="I117" s="14" t="s">
        <v>164</v>
      </c>
      <c r="K117" s="2"/>
    </row>
    <row r="118" spans="1:11" ht="15.75" x14ac:dyDescent="0.25">
      <c r="A118" s="148" t="s">
        <v>163</v>
      </c>
      <c r="B118" s="70" t="s">
        <v>185</v>
      </c>
      <c r="C118" s="134"/>
      <c r="D118" s="122"/>
      <c r="E118" s="120"/>
      <c r="F118" s="84"/>
      <c r="G118" s="120"/>
      <c r="H118" s="84"/>
    </row>
    <row r="119" spans="1:11" ht="15.75" thickBot="1" x14ac:dyDescent="0.3">
      <c r="A119" s="133"/>
      <c r="B119" s="70" t="s">
        <v>186</v>
      </c>
      <c r="C119" s="134"/>
      <c r="D119" s="146"/>
      <c r="E119" s="120"/>
      <c r="F119" s="84"/>
      <c r="G119" s="120"/>
      <c r="H119" s="84"/>
    </row>
    <row r="120" spans="1:11" x14ac:dyDescent="0.25">
      <c r="A120" s="149" t="s">
        <v>69</v>
      </c>
      <c r="B120" s="65"/>
      <c r="C120" s="150">
        <f>C104+C106</f>
        <v>980785.22400000016</v>
      </c>
      <c r="D120" s="151">
        <f>D104+D106</f>
        <v>42.540000000000006</v>
      </c>
      <c r="E120" s="152">
        <f>E104+E106</f>
        <v>824291.06600000011</v>
      </c>
      <c r="F120" s="151">
        <f>F104+F106</f>
        <v>35.752314665417515</v>
      </c>
      <c r="G120" s="153">
        <f>C120-E120</f>
        <v>156494.15800000005</v>
      </c>
      <c r="H120" s="154">
        <f>D120-F120</f>
        <v>6.7876853345824912</v>
      </c>
      <c r="K120" s="2"/>
    </row>
    <row r="121" spans="1:11" ht="15.75" thickBot="1" x14ac:dyDescent="0.3">
      <c r="A121" s="89"/>
      <c r="B121" s="74"/>
      <c r="C121" s="155"/>
      <c r="D121" s="156"/>
      <c r="E121" s="89"/>
      <c r="F121" s="157"/>
      <c r="G121" s="89"/>
      <c r="H121" s="157"/>
      <c r="K121" s="2"/>
    </row>
    <row r="122" spans="1:11" x14ac:dyDescent="0.25">
      <c r="A122" s="158" t="s">
        <v>198</v>
      </c>
      <c r="B122" s="65"/>
      <c r="C122" s="149"/>
      <c r="D122" s="159"/>
      <c r="E122" s="160"/>
      <c r="F122" s="161"/>
      <c r="G122" s="149"/>
      <c r="H122" s="162"/>
      <c r="K122" s="2"/>
    </row>
    <row r="123" spans="1:11" ht="15.75" thickBot="1" x14ac:dyDescent="0.3">
      <c r="A123" s="163" t="s">
        <v>199</v>
      </c>
      <c r="B123" s="74"/>
      <c r="C123" s="89"/>
      <c r="D123" s="156"/>
      <c r="E123" s="164">
        <v>2613.48</v>
      </c>
      <c r="F123" s="165"/>
      <c r="G123" s="89"/>
      <c r="H123" s="157"/>
      <c r="I123" s="15" t="s">
        <v>200</v>
      </c>
      <c r="K123" s="2"/>
    </row>
    <row r="124" spans="1:11" x14ac:dyDescent="0.25">
      <c r="A124" s="166"/>
      <c r="B124" s="65"/>
      <c r="C124" s="149"/>
      <c r="D124" s="159"/>
      <c r="E124" s="160"/>
      <c r="F124" s="161"/>
      <c r="G124" s="149"/>
      <c r="H124" s="162"/>
      <c r="K124" s="2"/>
    </row>
    <row r="125" spans="1:11" ht="15.75" thickBot="1" x14ac:dyDescent="0.3">
      <c r="A125" s="167" t="s">
        <v>158</v>
      </c>
      <c r="B125" s="168"/>
      <c r="C125" s="143"/>
      <c r="D125" s="169"/>
      <c r="E125" s="170">
        <f>E120+E123</f>
        <v>826904.54600000009</v>
      </c>
      <c r="F125" s="171"/>
      <c r="G125" s="143"/>
      <c r="H125" s="172"/>
      <c r="K125" s="2"/>
    </row>
    <row r="126" spans="1:11" x14ac:dyDescent="0.25">
      <c r="A126" s="173" t="s">
        <v>195</v>
      </c>
      <c r="B126" s="74"/>
      <c r="C126" s="89"/>
      <c r="D126" s="156"/>
      <c r="E126" s="174"/>
      <c r="F126" s="165"/>
      <c r="G126" s="89"/>
      <c r="H126" s="157"/>
      <c r="K126" s="2"/>
    </row>
    <row r="127" spans="1:11" ht="15.75" thickBot="1" x14ac:dyDescent="0.3">
      <c r="A127" s="175" t="s">
        <v>196</v>
      </c>
      <c r="B127" s="168"/>
      <c r="C127" s="143"/>
      <c r="D127" s="169"/>
      <c r="E127" s="176">
        <v>2446.7399999999998</v>
      </c>
      <c r="F127" s="171"/>
      <c r="G127" s="143"/>
      <c r="H127" s="172"/>
      <c r="I127" s="15" t="s">
        <v>197</v>
      </c>
      <c r="K127" s="2"/>
    </row>
    <row r="128" spans="1:11" x14ac:dyDescent="0.25">
      <c r="A128" s="155"/>
      <c r="B128" s="177"/>
      <c r="C128" s="155"/>
      <c r="D128" s="178"/>
      <c r="E128" s="155"/>
      <c r="F128" s="155"/>
      <c r="G128" s="155"/>
      <c r="H128" s="155"/>
      <c r="K128" s="2"/>
    </row>
    <row r="129" spans="1:11" x14ac:dyDescent="0.25">
      <c r="A129" s="155"/>
      <c r="B129" s="177"/>
      <c r="C129" s="155"/>
      <c r="D129" s="178"/>
      <c r="E129" s="155"/>
      <c r="F129" s="155"/>
      <c r="G129" s="155"/>
      <c r="H129" s="155"/>
      <c r="K129" s="2"/>
    </row>
    <row r="130" spans="1:11" x14ac:dyDescent="0.25">
      <c r="A130" s="155"/>
      <c r="B130" s="177"/>
      <c r="C130" s="155"/>
      <c r="D130" s="178"/>
      <c r="E130" s="155"/>
      <c r="F130" s="155"/>
      <c r="G130" s="155"/>
      <c r="H130" s="155"/>
    </row>
    <row r="131" spans="1:11" x14ac:dyDescent="0.25">
      <c r="A131" s="155"/>
      <c r="B131" s="177"/>
      <c r="C131" s="155"/>
      <c r="D131" s="178"/>
      <c r="E131" s="155"/>
      <c r="F131" s="155"/>
      <c r="G131" s="155"/>
      <c r="H131" s="155"/>
    </row>
    <row r="132" spans="1:11" x14ac:dyDescent="0.25">
      <c r="A132" s="179"/>
      <c r="B132" s="179"/>
      <c r="C132" s="179"/>
      <c r="D132" s="127"/>
      <c r="E132" s="179"/>
      <c r="F132" s="179"/>
      <c r="G132" s="179"/>
      <c r="H132" s="179"/>
    </row>
    <row r="133" spans="1:11" ht="15.75" x14ac:dyDescent="0.25">
      <c r="A133" s="19" t="s">
        <v>201</v>
      </c>
      <c r="B133" s="19"/>
      <c r="C133" s="19"/>
      <c r="D133" s="127"/>
      <c r="E133" s="19" t="s">
        <v>4</v>
      </c>
      <c r="F133" s="19"/>
      <c r="G133" s="19"/>
      <c r="H133" s="19"/>
    </row>
    <row r="134" spans="1:11" x14ac:dyDescent="0.25">
      <c r="G134" s="8"/>
    </row>
    <row r="136" spans="1:11" x14ac:dyDescent="0.25">
      <c r="C136" s="2"/>
      <c r="G136" s="2"/>
      <c r="I136" s="15"/>
    </row>
    <row r="137" spans="1:11" x14ac:dyDescent="0.25">
      <c r="G137" s="8"/>
      <c r="I137" s="16"/>
    </row>
    <row r="138" spans="1:11" x14ac:dyDescent="0.25">
      <c r="G138" s="9"/>
      <c r="I138" s="15"/>
    </row>
    <row r="139" spans="1:11" x14ac:dyDescent="0.25">
      <c r="G139" s="9"/>
    </row>
    <row r="140" spans="1:11" x14ac:dyDescent="0.25">
      <c r="D140" s="2"/>
      <c r="E140" s="2"/>
      <c r="G140" s="10"/>
    </row>
    <row r="141" spans="1:11" x14ac:dyDescent="0.25">
      <c r="E141" s="2"/>
    </row>
    <row r="143" spans="1:11" x14ac:dyDescent="0.25">
      <c r="A143" s="3"/>
      <c r="B143" s="3"/>
      <c r="C143" s="3"/>
      <c r="D143" s="3"/>
      <c r="E143" s="3"/>
      <c r="F143" s="3"/>
      <c r="G143" s="5"/>
    </row>
    <row r="144" spans="1:11" x14ac:dyDescent="0.25">
      <c r="A144" s="180"/>
      <c r="B144" s="180"/>
      <c r="C144" s="11"/>
      <c r="D144" s="11"/>
      <c r="E144" s="11"/>
      <c r="F144" s="12"/>
      <c r="G144" s="12"/>
    </row>
    <row r="145" spans="1:7" x14ac:dyDescent="0.25">
      <c r="A145" s="180"/>
      <c r="B145" s="180"/>
      <c r="C145" s="11"/>
      <c r="D145" s="11"/>
      <c r="E145" s="11"/>
      <c r="F145" s="13"/>
      <c r="G145" s="12"/>
    </row>
    <row r="146" spans="1:7" x14ac:dyDescent="0.25">
      <c r="A146" s="180"/>
      <c r="B146" s="180"/>
      <c r="C146" s="11"/>
      <c r="D146" s="11"/>
      <c r="E146" s="11"/>
      <c r="F146" s="13"/>
      <c r="G146" s="12"/>
    </row>
    <row r="147" spans="1:7" x14ac:dyDescent="0.25">
      <c r="A147" s="181"/>
      <c r="B147" s="180"/>
      <c r="C147" s="11"/>
      <c r="D147" s="11"/>
      <c r="E147" s="11"/>
      <c r="F147" s="12"/>
      <c r="G147" s="12"/>
    </row>
    <row r="148" spans="1:7" x14ac:dyDescent="0.25">
      <c r="A148" s="180"/>
      <c r="B148" s="180"/>
      <c r="C148" s="11"/>
      <c r="D148" s="11"/>
      <c r="E148" s="11"/>
      <c r="F148" s="13"/>
      <c r="G148" s="12"/>
    </row>
    <row r="149" spans="1:7" x14ac:dyDescent="0.25">
      <c r="A149" s="180"/>
      <c r="B149" s="180"/>
      <c r="C149" s="11"/>
      <c r="D149" s="11"/>
      <c r="E149" s="11"/>
      <c r="F149" s="13"/>
      <c r="G149" s="12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</sheetData>
  <pageMargins left="0" right="0" top="0" bottom="0" header="0.31496062992125984" footer="0.31496062992125984"/>
  <pageSetup paperSize="9" scale="2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2025-03-21T07:24:51Z</dcterms:modified>
</cp:coreProperties>
</file>