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 activeTab="1"/>
  </bookViews>
  <sheets>
    <sheet name="янв-май 2024" sheetId="16" r:id="rId1"/>
    <sheet name="июнь-дек 2024" sheetId="17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8" i="17" l="1"/>
  <c r="L45" i="17" l="1"/>
  <c r="L41" i="17"/>
  <c r="T19" i="17"/>
  <c r="L19" i="17"/>
  <c r="L22" i="17"/>
  <c r="W22" i="17"/>
  <c r="Q22" i="17"/>
  <c r="F114" i="17" l="1"/>
  <c r="F112" i="17"/>
  <c r="F110" i="17"/>
  <c r="F108" i="17"/>
  <c r="F106" i="17"/>
  <c r="F104" i="17"/>
  <c r="F89" i="17"/>
  <c r="F91" i="17"/>
  <c r="F98" i="17"/>
  <c r="F95" i="17"/>
  <c r="F93" i="17"/>
  <c r="H93" i="17" s="1"/>
  <c r="E63" i="17"/>
  <c r="E52" i="17"/>
  <c r="E49" i="17"/>
  <c r="E45" i="17"/>
  <c r="E29" i="17"/>
  <c r="E19" i="17"/>
  <c r="C114" i="17"/>
  <c r="C112" i="17"/>
  <c r="C110" i="17"/>
  <c r="C108" i="17"/>
  <c r="C106" i="17"/>
  <c r="C104" i="17"/>
  <c r="C98" i="17"/>
  <c r="C95" i="17"/>
  <c r="C93" i="17"/>
  <c r="C91" i="17"/>
  <c r="C89" i="17"/>
  <c r="C63" i="17"/>
  <c r="C52" i="17"/>
  <c r="C49" i="17"/>
  <c r="C45" i="17"/>
  <c r="C100" i="17" s="1"/>
  <c r="C29" i="17"/>
  <c r="C19" i="17"/>
  <c r="D100" i="17"/>
  <c r="G93" i="17"/>
  <c r="K93" i="17" s="1"/>
  <c r="F100" i="17" l="1"/>
  <c r="E100" i="17"/>
  <c r="F111" i="16" l="1"/>
  <c r="F109" i="16"/>
  <c r="F107" i="16"/>
  <c r="F105" i="16"/>
  <c r="F103" i="16"/>
  <c r="B10" i="16" l="1"/>
  <c r="B12" i="16" s="1"/>
  <c r="H114" i="17"/>
  <c r="H112" i="17"/>
  <c r="G112" i="17"/>
  <c r="H110" i="17"/>
  <c r="G110" i="17"/>
  <c r="H108" i="17"/>
  <c r="H106" i="17"/>
  <c r="H104" i="17"/>
  <c r="G104" i="17"/>
  <c r="H100" i="17"/>
  <c r="H98" i="17"/>
  <c r="H95" i="17"/>
  <c r="H91" i="17"/>
  <c r="H89" i="17"/>
  <c r="H63" i="17"/>
  <c r="H52" i="17"/>
  <c r="H49" i="17"/>
  <c r="H45" i="17"/>
  <c r="O35" i="17"/>
  <c r="O38" i="17" s="1"/>
  <c r="N35" i="17"/>
  <c r="M35" i="17"/>
  <c r="M38" i="17" s="1"/>
  <c r="L35" i="17"/>
  <c r="L38" i="17" s="1"/>
  <c r="O31" i="17"/>
  <c r="N31" i="17"/>
  <c r="M31" i="17"/>
  <c r="L31" i="17"/>
  <c r="H29" i="17"/>
  <c r="Y26" i="17"/>
  <c r="X26" i="17"/>
  <c r="W26" i="17"/>
  <c r="U26" i="17"/>
  <c r="S26" i="17"/>
  <c r="R26" i="17"/>
  <c r="Q26" i="17"/>
  <c r="O26" i="17"/>
  <c r="N26" i="17"/>
  <c r="M26" i="17"/>
  <c r="Z26" i="17"/>
  <c r="V22" i="17"/>
  <c r="T26" i="17"/>
  <c r="P26" i="17"/>
  <c r="V19" i="17"/>
  <c r="L26" i="17"/>
  <c r="H19" i="17"/>
  <c r="G107" i="16"/>
  <c r="C111" i="16"/>
  <c r="C109" i="16"/>
  <c r="G109" i="16" s="1"/>
  <c r="K110" i="17" s="1"/>
  <c r="C107" i="16"/>
  <c r="C105" i="16"/>
  <c r="C103" i="16"/>
  <c r="H111" i="16"/>
  <c r="H109" i="16"/>
  <c r="H107" i="16"/>
  <c r="H105" i="16"/>
  <c r="H103" i="16"/>
  <c r="D99" i="16"/>
  <c r="H97" i="16"/>
  <c r="H63" i="16"/>
  <c r="H52" i="16"/>
  <c r="H49" i="16"/>
  <c r="H45" i="16"/>
  <c r="H29" i="16"/>
  <c r="H19" i="16"/>
  <c r="E97" i="16" l="1"/>
  <c r="F94" i="16"/>
  <c r="H94" i="16" s="1"/>
  <c r="F91" i="16"/>
  <c r="H91" i="16" s="1"/>
  <c r="F113" i="16"/>
  <c r="H113" i="16" s="1"/>
  <c r="F89" i="16"/>
  <c r="G106" i="17"/>
  <c r="G108" i="17"/>
  <c r="K108" i="17" s="1"/>
  <c r="G103" i="16"/>
  <c r="G111" i="16"/>
  <c r="K112" i="17" s="1"/>
  <c r="C45" i="16"/>
  <c r="C89" i="16"/>
  <c r="E29" i="16"/>
  <c r="E63" i="16"/>
  <c r="C49" i="16"/>
  <c r="C91" i="16"/>
  <c r="G91" i="16" s="1"/>
  <c r="E45" i="16"/>
  <c r="C19" i="16"/>
  <c r="C52" i="16"/>
  <c r="C94" i="16"/>
  <c r="G94" i="16" s="1"/>
  <c r="C113" i="16"/>
  <c r="G113" i="16" s="1"/>
  <c r="E49" i="16"/>
  <c r="C29" i="16"/>
  <c r="C63" i="16"/>
  <c r="C97" i="16"/>
  <c r="G97" i="16" s="1"/>
  <c r="E19" i="16"/>
  <c r="E52" i="16"/>
  <c r="V26" i="17"/>
  <c r="G49" i="17"/>
  <c r="G98" i="17"/>
  <c r="G63" i="17"/>
  <c r="G89" i="17"/>
  <c r="K89" i="17" s="1"/>
  <c r="G91" i="17"/>
  <c r="G95" i="17"/>
  <c r="G105" i="16"/>
  <c r="K106" i="17" s="1"/>
  <c r="K104" i="17" l="1"/>
  <c r="K91" i="17"/>
  <c r="F99" i="16"/>
  <c r="H99" i="16" s="1"/>
  <c r="H89" i="16"/>
  <c r="G29" i="17"/>
  <c r="E117" i="17"/>
  <c r="E129" i="17" s="1"/>
  <c r="G52" i="17"/>
  <c r="E99" i="16"/>
  <c r="E116" i="16" s="1"/>
  <c r="G89" i="16"/>
  <c r="G63" i="16"/>
  <c r="G45" i="16"/>
  <c r="G29" i="16"/>
  <c r="C99" i="16"/>
  <c r="G19" i="17"/>
  <c r="G45" i="17"/>
  <c r="G114" i="17"/>
  <c r="G19" i="16"/>
  <c r="G52" i="16"/>
  <c r="G49" i="16"/>
  <c r="I54" i="17" s="1"/>
  <c r="K100" i="17" s="1"/>
  <c r="K114" i="17" l="1"/>
  <c r="G100" i="17"/>
  <c r="G117" i="17" s="1"/>
  <c r="C117" i="17"/>
  <c r="G99" i="16"/>
  <c r="C116" i="16"/>
  <c r="G116" i="16" l="1"/>
  <c r="K117" i="17" s="1"/>
  <c r="L100" i="17"/>
</calcChain>
</file>

<file path=xl/sharedStrings.xml><?xml version="1.0" encoding="utf-8"?>
<sst xmlns="http://schemas.openxmlformats.org/spreadsheetml/2006/main" count="518" uniqueCount="226">
  <si>
    <t xml:space="preserve">                                    Отчет </t>
  </si>
  <si>
    <t xml:space="preserve">             Отчет </t>
  </si>
  <si>
    <t xml:space="preserve">                                                управляющей организации</t>
  </si>
  <si>
    <t xml:space="preserve">                                  ООО "Управляющая компания "Светлая Роща"</t>
  </si>
  <si>
    <t xml:space="preserve"> </t>
  </si>
  <si>
    <t xml:space="preserve">                     по многоквартирному дому, расположенному по адресу: Кубовая, 115</t>
  </si>
  <si>
    <t xml:space="preserve">          Отчет по затратам на  содержанию и текущий ремонт общего имущества  многоквартирного  дома</t>
  </si>
  <si>
    <t xml:space="preserve">Общая  площадь </t>
  </si>
  <si>
    <t>помещений, всего кв.м</t>
  </si>
  <si>
    <t xml:space="preserve">Текущее 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</si>
  <si>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</si>
  <si>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</si>
  <si>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</si>
  <si>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</si>
  <si>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</si>
  <si>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услуги</t>
  </si>
  <si>
    <t>Гор.вода</t>
  </si>
  <si>
    <t>Хол.вода</t>
  </si>
  <si>
    <t>Водоотвед</t>
  </si>
  <si>
    <t>эл/энергия</t>
  </si>
  <si>
    <t>жилых помещений</t>
  </si>
  <si>
    <t>Всего,</t>
  </si>
  <si>
    <t>нежилых помещений</t>
  </si>
  <si>
    <t>руб.</t>
  </si>
  <si>
    <t>руб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</si>
  <si>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</si>
  <si>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</si>
  <si>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</si>
  <si>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</si>
  <si>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</si>
  <si>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</si>
  <si>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</si>
  <si>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</si>
  <si>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</si>
  <si>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</si>
  <si>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</si>
  <si>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</si>
  <si>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</si>
  <si>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</si>
  <si>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</si>
  <si>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</si>
  <si>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</si>
  <si>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>несущих конструкций</t>
  </si>
  <si>
    <t xml:space="preserve">устранение незначительных неисправностей </t>
  </si>
  <si>
    <t>здания</t>
  </si>
  <si>
    <t>в конструктивных элементах здания,</t>
  </si>
  <si>
    <t>(перечень согласно ПП</t>
  </si>
  <si>
    <t>РФ №290 от 03.04.2013г,</t>
  </si>
  <si>
    <t>очистка кровли от мусора, грязи;</t>
  </si>
  <si>
    <t>минимальная периодич.</t>
  </si>
  <si>
    <t>очистка подвальных  помещений от мусора,</t>
  </si>
  <si>
    <t xml:space="preserve">в соответствии с </t>
  </si>
  <si>
    <t xml:space="preserve"> закрытие на замки подвальных дверей и т.д.</t>
  </si>
  <si>
    <t>законодательством РФ)</t>
  </si>
  <si>
    <t>Выполнено работ (оказано услуг)</t>
  </si>
  <si>
    <t>Остаток д/ср-в(начисл-выполнено)</t>
  </si>
  <si>
    <t>("-"   перевыполнено работ;</t>
  </si>
  <si>
    <t xml:space="preserve"> "+"  недовыполнено работ)</t>
  </si>
  <si>
    <t>Остаток д/ср-в(оплачено-выполнено)</t>
  </si>
  <si>
    <t>2.Техническое</t>
  </si>
  <si>
    <t>(с уч.задолженности )</t>
  </si>
  <si>
    <t>внутридомового</t>
  </si>
  <si>
    <t>оборудования и систем</t>
  </si>
  <si>
    <t>в системах  отопления, водоснабжения,</t>
  </si>
  <si>
    <t>инженерно-технического</t>
  </si>
  <si>
    <t>водоотведения, электроснабжения,</t>
  </si>
  <si>
    <t>обеспечения</t>
  </si>
  <si>
    <t xml:space="preserve"> а также: ремонт, регулировка,</t>
  </si>
  <si>
    <t>наладка и испытание систем центрального</t>
  </si>
  <si>
    <t>Примечание:</t>
  </si>
  <si>
    <t>отопления; промывка, опрессовка, консервация</t>
  </si>
  <si>
    <t xml:space="preserve">и расконсервация системы центрального 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</si>
  <si>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</si>
  <si>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</si>
  <si>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</si>
  <si>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</si>
  <si>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</si>
  <si>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</si>
  <si>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</si>
  <si>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</si>
  <si>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</si>
  <si>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электроснабжения</t>
  </si>
  <si>
    <t>4. Обслуживание</t>
  </si>
  <si>
    <t>Ежемесячно</t>
  </si>
  <si>
    <t>общедомовых приборов</t>
  </si>
  <si>
    <t>учета</t>
  </si>
  <si>
    <t>Влажное подметание тамбуров,</t>
  </si>
  <si>
    <t>лестничных площадок и маршей,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</si>
  <si>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</si>
  <si>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</si>
  <si>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</si>
  <si>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</si>
  <si>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</si>
  <si>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 мытье</t>
  </si>
  <si>
    <t>мытье окон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</si>
  <si>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</si>
  <si>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</si>
  <si>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</si>
  <si>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</si>
  <si>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6.1. Уборка придомовой</t>
  </si>
  <si>
    <t>6.2. Уборка придомовой</t>
  </si>
  <si>
    <t>Подметание территории</t>
  </si>
  <si>
    <t>Итого содержание общего</t>
  </si>
  <si>
    <t xml:space="preserve">  имущества дома</t>
  </si>
  <si>
    <t>фонтана</t>
  </si>
  <si>
    <t>Круглосуточно</t>
  </si>
  <si>
    <t xml:space="preserve">Всего стоимость работ и услуг </t>
  </si>
  <si>
    <t xml:space="preserve"> по управлению и содержанию дома</t>
  </si>
  <si>
    <t>7.Обслуживание лифтов</t>
  </si>
  <si>
    <t>8. Дератизация</t>
  </si>
  <si>
    <t xml:space="preserve">  Дезинсекция</t>
  </si>
  <si>
    <t>1 раз в квартал</t>
  </si>
  <si>
    <t>1 раз в год</t>
  </si>
  <si>
    <t xml:space="preserve">10. Обслуживание </t>
  </si>
  <si>
    <t>дизель-генераторных</t>
  </si>
  <si>
    <t xml:space="preserve">  установок</t>
  </si>
  <si>
    <t>11. Управление многоквартирным</t>
  </si>
  <si>
    <t xml:space="preserve">  домом</t>
  </si>
  <si>
    <t>Период: Май - Сентябрь</t>
  </si>
  <si>
    <t xml:space="preserve">  газонов</t>
  </si>
  <si>
    <t>уборка придомовой территории</t>
  </si>
  <si>
    <t>с вывозом снега на отвал</t>
  </si>
  <si>
    <t>В зимний период</t>
  </si>
  <si>
    <t>Поступления от размещения</t>
  </si>
  <si>
    <t>оборудования связи</t>
  </si>
  <si>
    <t>Помывка</t>
  </si>
  <si>
    <t>окон,витражей</t>
  </si>
  <si>
    <t>фасада</t>
  </si>
  <si>
    <t>Текущий</t>
  </si>
  <si>
    <t>ремонт</t>
  </si>
  <si>
    <t>остаток</t>
  </si>
  <si>
    <t xml:space="preserve">Уборка территории, </t>
  </si>
  <si>
    <t>очистка крышек люков колодцев и пожарных</t>
  </si>
  <si>
    <t>в зимний период</t>
  </si>
  <si>
    <t xml:space="preserve">гидрантов от снега и льда, сдвигание свеже- </t>
  </si>
  <si>
    <t xml:space="preserve">выпавшего снега и очистка придомовой </t>
  </si>
  <si>
    <t>территории от снега и льда, очистка</t>
  </si>
  <si>
    <t>придомовой территории от снега наносного про-</t>
  </si>
  <si>
    <t xml:space="preserve">исхождения, уборка крыльца и /или площадки </t>
  </si>
  <si>
    <t>перед входом в подъезд, посыпка территории</t>
  </si>
  <si>
    <t>песком или смесью из песка с хлоридами</t>
  </si>
  <si>
    <t>во время гололеда,очистка от мусора урн,</t>
  </si>
  <si>
    <t>установленных возле подъездов и на газонах</t>
  </si>
  <si>
    <t>(при наличии), уборка контейнерных площадок,</t>
  </si>
  <si>
    <t>используемых жителями МКД, протирка указателей</t>
  </si>
  <si>
    <t>(грунт,отмостка,входы в подъезды),</t>
  </si>
  <si>
    <t>в летний период</t>
  </si>
  <si>
    <t>уборка крыльца и /или площадки перед входом</t>
  </si>
  <si>
    <t>в подъезд,  сезонная очистка газонов от</t>
  </si>
  <si>
    <t xml:space="preserve"> мусора, очистка от мусора урн, установлен-</t>
  </si>
  <si>
    <t>ных возле подъедов и на газонах(при наличии),</t>
  </si>
  <si>
    <t xml:space="preserve"> уборка контейнерных площадок, исполь-</t>
  </si>
  <si>
    <t>зуемых жителями МКД, протирка указателей</t>
  </si>
  <si>
    <t>сбор</t>
  </si>
  <si>
    <t xml:space="preserve">Разовый 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</si>
  <si>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</si>
  <si>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</si>
  <si>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</si>
  <si>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</si>
  <si>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</si>
  <si>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</si>
  <si>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</si>
  <si>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(подогрев)</t>
  </si>
  <si>
    <t>перерасчет</t>
  </si>
  <si>
    <t>Остаток д/с "Поступления от размещения</t>
  </si>
  <si>
    <t xml:space="preserve"> Дополнительные  работы и услуги:</t>
  </si>
  <si>
    <t>1. Услуги охранного</t>
  </si>
  <si>
    <t>предприятия</t>
  </si>
  <si>
    <t>По договору со специализированной</t>
  </si>
  <si>
    <t>организацией</t>
  </si>
  <si>
    <t>шлагбаумов, калиток</t>
  </si>
  <si>
    <t>2. Техническое обслуживание</t>
  </si>
  <si>
    <t>3. Техническое</t>
  </si>
  <si>
    <t>обслуживание в/наблюдения</t>
  </si>
  <si>
    <t xml:space="preserve">4. Содержание </t>
  </si>
  <si>
    <t>5. Обслуживание</t>
  </si>
  <si>
    <t xml:space="preserve">6. Механизированная </t>
  </si>
  <si>
    <t>Обращение</t>
  </si>
  <si>
    <t>с ТКО</t>
  </si>
  <si>
    <t>мелкий ремонт окон и дверей;</t>
  </si>
  <si>
    <t>перерасход</t>
  </si>
  <si>
    <t>п.4=п.1+п.2-п.3;  п.6=п.2-п.5;  п.7=п.3-п.5;  п.8=п.I+п.7</t>
  </si>
  <si>
    <t>Всего:</t>
  </si>
  <si>
    <t xml:space="preserve">5. Санитарные </t>
  </si>
  <si>
    <t xml:space="preserve">работы по содержанию </t>
  </si>
  <si>
    <t xml:space="preserve">помещений общего </t>
  </si>
  <si>
    <t>пользования</t>
  </si>
  <si>
    <t xml:space="preserve">6. Уборка земельного </t>
  </si>
  <si>
    <t xml:space="preserve">участка входящего в </t>
  </si>
  <si>
    <t xml:space="preserve">состав общего </t>
  </si>
  <si>
    <t xml:space="preserve">имущества дома </t>
  </si>
  <si>
    <t>амортиз</t>
  </si>
  <si>
    <t>ПЗСД Текущий ремонт</t>
  </si>
  <si>
    <t>ПЗСД Амортиз в/н</t>
  </si>
  <si>
    <t xml:space="preserve">                           о деятельности за отчетный период с 01.01.2024г. по 31.05.2024 г.</t>
  </si>
  <si>
    <t xml:space="preserve">Работы по установке GSM - модуля на шлагбаум (на въезд); </t>
  </si>
  <si>
    <t>укладка и подключение индукционной петли (на въезд)</t>
  </si>
  <si>
    <t>ПОС от 01.07.24 Амортиз шлагбаумов калиток</t>
  </si>
  <si>
    <t>Затраты на выполнение работ:</t>
  </si>
  <si>
    <t xml:space="preserve"> замена в/камер в с/ме в/наблюдения - 2 шт., расположенных </t>
  </si>
  <si>
    <t xml:space="preserve">на торце МКД № 115/1 с обзором контейнерной площадки </t>
  </si>
  <si>
    <t>и части автопарковки, расположенной за МКД № 115/1</t>
  </si>
  <si>
    <t xml:space="preserve"> дооборудование с/мы в/наблюдения в/камерой - 1 (шт) на </t>
  </si>
  <si>
    <t xml:space="preserve">стене фасада МКД № 115/1 с обзором другой части автопарковки, </t>
  </si>
  <si>
    <t>рассположенной за МКД № 115/1</t>
  </si>
  <si>
    <t>Работы по ремонту крыльца подъезда № 2</t>
  </si>
  <si>
    <t>Приобретение радиатора для обогрева КПП</t>
  </si>
  <si>
    <t>Демонтаж/монтаж лавочки (1 шт)</t>
  </si>
  <si>
    <t>в тарифе</t>
  </si>
  <si>
    <t xml:space="preserve">                           о деятельности за отчетный период с 01.06.2024г. по 31.12.2024 г.</t>
  </si>
  <si>
    <t xml:space="preserve">                           о деятельности за отчетный период с 01.01.2024г. по 31.12.2024г.</t>
  </si>
  <si>
    <t>Остаток д/ср-в на 01.01.2024г</t>
  </si>
  <si>
    <t>Задолженность на 01.01.2024г.</t>
  </si>
  <si>
    <t>Задолженность на 31.12.2024г.</t>
  </si>
  <si>
    <t>Остаток д/ср-в на 31.12.2024г</t>
  </si>
  <si>
    <t xml:space="preserve">9. Обслуживание </t>
  </si>
  <si>
    <t>10. Управление многоквартирным</t>
  </si>
  <si>
    <t>площадки</t>
  </si>
  <si>
    <t xml:space="preserve">9. Содержание контейнерной </t>
  </si>
  <si>
    <t>10388,80 перерасч, 3113,6 амортиз</t>
  </si>
  <si>
    <t>в т ч 15188,80 перерасч, 5373,60 амортиз</t>
  </si>
  <si>
    <t>2024 год</t>
  </si>
  <si>
    <t>в т ч 2260 амортиз, 4800 перерасчет</t>
  </si>
  <si>
    <t>Начислено  с 01.01.24 по 31.12.24</t>
  </si>
  <si>
    <t>Оплачено  с 01.01.24 по 31.12.24</t>
  </si>
  <si>
    <t>И.о. генерального директора ООО "УК "Светлая Роща"                                                М.В. Кулешова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</si>
</sst>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0.0000"/>
    <numFmt numFmtId="167" formatCode="0.0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1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1"/>
    </font>
    <font>
      <b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1"/>
    </font>
    <font>
      <sz val="11"/>
      <color theme="0"/>
      <name val="Times New Roman"/>
      <family val="1"/>
      <charset val="204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0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16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2" xfId="0" applyFont="1" applyBorder="1"/>
    <xf numFmtId="0" fontId="5" fillId="0" borderId="24" xfId="0" applyFont="1" applyBorder="1"/>
    <xf numFmtId="0" fontId="5" fillId="0" borderId="25" xfId="0" applyFont="1" applyBorder="1"/>
    <xf numFmtId="0" fontId="5" fillId="0" borderId="26" xfId="0" applyFont="1" applyBorder="1"/>
    <xf numFmtId="0" fontId="5" fillId="0" borderId="27" xfId="0" applyFont="1" applyBorder="1"/>
    <xf numFmtId="0" fontId="5" fillId="0" borderId="21" xfId="0" applyFont="1" applyBorder="1"/>
    <xf numFmtId="0" fontId="5" fillId="0" borderId="8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8" xfId="0" applyFont="1" applyBorder="1"/>
    <xf numFmtId="0" fontId="5" fillId="0" borderId="22" xfId="0" applyFont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2" fontId="8" fillId="0" borderId="20" xfId="0" applyNumberFormat="1" applyFont="1" applyBorder="1" applyAlignment="1">
      <alignment horizontal="center"/>
    </xf>
    <xf numFmtId="2" fontId="4" fillId="0" borderId="36" xfId="0" applyNumberFormat="1" applyFont="1" applyFill="1" applyBorder="1"/>
    <xf numFmtId="0" fontId="5" fillId="0" borderId="4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2" fontId="8" fillId="0" borderId="19" xfId="0" applyNumberFormat="1" applyFont="1" applyBorder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4" fillId="0" borderId="0" xfId="0" applyFont="1" applyFill="1" applyBorder="1"/>
    <xf numFmtId="2" fontId="4" fillId="0" borderId="0" xfId="0" applyNumberFormat="1" applyFont="1" applyFill="1" applyBorder="1"/>
    <xf numFmtId="0" fontId="5" fillId="0" borderId="4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2" fontId="8" fillId="0" borderId="45" xfId="0" applyNumberFormat="1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41" xfId="0" applyFont="1" applyBorder="1"/>
    <xf numFmtId="2" fontId="8" fillId="0" borderId="46" xfId="0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41" xfId="0" applyFont="1" applyBorder="1"/>
    <xf numFmtId="0" fontId="8" fillId="0" borderId="48" xfId="0" applyFont="1" applyBorder="1"/>
    <xf numFmtId="0" fontId="5" fillId="0" borderId="49" xfId="0" applyFont="1" applyBorder="1" applyAlignment="1">
      <alignment horizontal="center"/>
    </xf>
    <xf numFmtId="0" fontId="8" fillId="0" borderId="49" xfId="0" applyFont="1" applyBorder="1"/>
    <xf numFmtId="0" fontId="8" fillId="0" borderId="0" xfId="0" applyFont="1" applyBorder="1"/>
    <xf numFmtId="2" fontId="8" fillId="0" borderId="16" xfId="0" applyNumberFormat="1" applyFont="1" applyBorder="1" applyAlignment="1">
      <alignment horizontal="center"/>
    </xf>
    <xf numFmtId="0" fontId="7" fillId="0" borderId="0" xfId="0" applyFont="1" applyBorder="1"/>
    <xf numFmtId="0" fontId="5" fillId="0" borderId="54" xfId="0" applyFont="1" applyBorder="1"/>
    <xf numFmtId="0" fontId="5" fillId="0" borderId="55" xfId="0" applyFont="1" applyBorder="1" applyAlignment="1">
      <alignment horizontal="center"/>
    </xf>
    <xf numFmtId="0" fontId="0" fillId="0" borderId="30" xfId="0" applyBorder="1"/>
    <xf numFmtId="0" fontId="5" fillId="0" borderId="9" xfId="0" applyFont="1" applyBorder="1"/>
    <xf numFmtId="0" fontId="8" fillId="0" borderId="21" xfId="0" applyFont="1" applyBorder="1"/>
    <xf numFmtId="0" fontId="8" fillId="0" borderId="38" xfId="0" applyFont="1" applyBorder="1"/>
    <xf numFmtId="0" fontId="7" fillId="0" borderId="41" xfId="0" applyFont="1" applyBorder="1"/>
    <xf numFmtId="0" fontId="7" fillId="0" borderId="21" xfId="0" applyFont="1" applyBorder="1"/>
    <xf numFmtId="0" fontId="7" fillId="0" borderId="21" xfId="0" applyFont="1" applyBorder="1" applyAlignment="1">
      <alignment horizontal="left"/>
    </xf>
    <xf numFmtId="0" fontId="10" fillId="0" borderId="41" xfId="0" applyFont="1" applyBorder="1"/>
    <xf numFmtId="0" fontId="10" fillId="0" borderId="38" xfId="0" applyFont="1" applyBorder="1"/>
    <xf numFmtId="0" fontId="10" fillId="0" borderId="21" xfId="0" applyFont="1" applyBorder="1"/>
    <xf numFmtId="0" fontId="8" fillId="0" borderId="23" xfId="0" applyFont="1" applyBorder="1"/>
    <xf numFmtId="2" fontId="5" fillId="0" borderId="46" xfId="0" applyNumberFormat="1" applyFont="1" applyBorder="1" applyAlignment="1">
      <alignment horizontal="center"/>
    </xf>
    <xf numFmtId="0" fontId="8" fillId="0" borderId="9" xfId="0" applyFont="1" applyBorder="1"/>
    <xf numFmtId="2" fontId="8" fillId="0" borderId="10" xfId="0" applyNumberFormat="1" applyFont="1" applyBorder="1" applyAlignment="1">
      <alignment horizontal="center"/>
    </xf>
    <xf numFmtId="2" fontId="8" fillId="0" borderId="57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2" fontId="4" fillId="0" borderId="37" xfId="0" applyNumberFormat="1" applyFont="1" applyFill="1" applyBorder="1"/>
    <xf numFmtId="165" fontId="0" fillId="0" borderId="0" xfId="0" applyNumberFormat="1"/>
    <xf numFmtId="2" fontId="8" fillId="0" borderId="5" xfId="0" applyNumberFormat="1" applyFont="1" applyBorder="1" applyAlignment="1">
      <alignment horizontal="center"/>
    </xf>
    <xf numFmtId="2" fontId="8" fillId="0" borderId="22" xfId="0" applyNumberFormat="1" applyFont="1" applyBorder="1" applyAlignment="1">
      <alignment horizontal="center"/>
    </xf>
    <xf numFmtId="164" fontId="5" fillId="0" borderId="6" xfId="0" applyNumberFormat="1" applyFont="1" applyBorder="1"/>
    <xf numFmtId="164" fontId="5" fillId="0" borderId="17" xfId="0" applyNumberFormat="1" applyFont="1" applyBorder="1"/>
    <xf numFmtId="0" fontId="11" fillId="0" borderId="0" xfId="0" applyFont="1"/>
    <xf numFmtId="2" fontId="8" fillId="0" borderId="47" xfId="0" applyNumberFormat="1" applyFont="1" applyBorder="1" applyAlignment="1">
      <alignment horizontal="center"/>
    </xf>
    <xf numFmtId="2" fontId="0" fillId="0" borderId="0" xfId="0" applyNumberFormat="1" applyFill="1"/>
    <xf numFmtId="0" fontId="7" fillId="0" borderId="36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9" xfId="0" applyFont="1" applyFill="1" applyBorder="1"/>
    <xf numFmtId="0" fontId="7" fillId="0" borderId="21" xfId="0" applyFont="1" applyFill="1" applyBorder="1"/>
    <xf numFmtId="0" fontId="5" fillId="0" borderId="10" xfId="0" applyFont="1" applyBorder="1"/>
    <xf numFmtId="0" fontId="5" fillId="0" borderId="48" xfId="0" applyFont="1" applyBorder="1"/>
    <xf numFmtId="2" fontId="8" fillId="0" borderId="3" xfId="0" applyNumberFormat="1" applyFont="1" applyBorder="1" applyAlignment="1">
      <alignment horizontal="center"/>
    </xf>
    <xf numFmtId="0" fontId="8" fillId="0" borderId="20" xfId="0" applyFont="1" applyFill="1" applyBorder="1"/>
    <xf numFmtId="0" fontId="7" fillId="0" borderId="29" xfId="0" applyFont="1" applyFill="1" applyBorder="1" applyAlignment="1">
      <alignment horizontal="center"/>
    </xf>
    <xf numFmtId="0" fontId="7" fillId="0" borderId="46" xfId="0" applyFont="1" applyFill="1" applyBorder="1"/>
    <xf numFmtId="0" fontId="7" fillId="0" borderId="1" xfId="0" applyFont="1" applyFill="1" applyBorder="1" applyAlignment="1">
      <alignment horizontal="center"/>
    </xf>
    <xf numFmtId="0" fontId="8" fillId="0" borderId="4" xfId="0" applyFont="1" applyFill="1" applyBorder="1"/>
    <xf numFmtId="0" fontId="7" fillId="0" borderId="3" xfId="0" applyFont="1" applyFill="1" applyBorder="1" applyAlignment="1">
      <alignment horizontal="center"/>
    </xf>
    <xf numFmtId="0" fontId="7" fillId="0" borderId="17" xfId="0" applyFont="1" applyFill="1" applyBorder="1"/>
    <xf numFmtId="0" fontId="7" fillId="0" borderId="52" xfId="0" applyFont="1" applyFill="1" applyBorder="1"/>
    <xf numFmtId="0" fontId="7" fillId="0" borderId="6" xfId="0" applyFont="1" applyFill="1" applyBorder="1"/>
    <xf numFmtId="0" fontId="7" fillId="0" borderId="53" xfId="0" applyFont="1" applyFill="1" applyBorder="1"/>
    <xf numFmtId="0" fontId="7" fillId="0" borderId="51" xfId="0" applyFont="1" applyFill="1" applyBorder="1"/>
    <xf numFmtId="0" fontId="8" fillId="0" borderId="48" xfId="0" applyFont="1" applyFill="1" applyBorder="1"/>
    <xf numFmtId="0" fontId="5" fillId="0" borderId="49" xfId="0" applyFont="1" applyFill="1" applyBorder="1" applyAlignment="1">
      <alignment horizontal="center"/>
    </xf>
    <xf numFmtId="0" fontId="8" fillId="0" borderId="50" xfId="0" applyFont="1" applyFill="1" applyBorder="1"/>
    <xf numFmtId="0" fontId="8" fillId="0" borderId="30" xfId="0" applyFont="1" applyFill="1" applyBorder="1"/>
    <xf numFmtId="0" fontId="5" fillId="0" borderId="47" xfId="0" applyFont="1" applyFill="1" applyBorder="1" applyAlignment="1">
      <alignment horizontal="center"/>
    </xf>
    <xf numFmtId="0" fontId="8" fillId="0" borderId="10" xfId="0" applyFont="1" applyFill="1" applyBorder="1"/>
    <xf numFmtId="0" fontId="5" fillId="0" borderId="57" xfId="0" applyFont="1" applyFill="1" applyBorder="1" applyAlignment="1">
      <alignment horizontal="center"/>
    </xf>
    <xf numFmtId="0" fontId="8" fillId="0" borderId="3" xfId="0" applyFont="1" applyFill="1" applyBorder="1"/>
    <xf numFmtId="0" fontId="8" fillId="0" borderId="49" xfId="0" applyFont="1" applyFill="1" applyBorder="1" applyAlignment="1">
      <alignment horizontal="center"/>
    </xf>
    <xf numFmtId="2" fontId="8" fillId="0" borderId="50" xfId="0" applyNumberFormat="1" applyFont="1" applyFill="1" applyBorder="1"/>
    <xf numFmtId="2" fontId="7" fillId="0" borderId="52" xfId="0" applyNumberFormat="1" applyFont="1" applyFill="1" applyBorder="1" applyAlignment="1">
      <alignment horizontal="right"/>
    </xf>
    <xf numFmtId="2" fontId="6" fillId="0" borderId="36" xfId="0" applyNumberFormat="1" applyFont="1" applyFill="1" applyBorder="1" applyAlignment="1">
      <alignment horizontal="right"/>
    </xf>
    <xf numFmtId="2" fontId="7" fillId="0" borderId="17" xfId="0" applyNumberFormat="1" applyFont="1" applyFill="1" applyBorder="1" applyAlignment="1">
      <alignment horizontal="center"/>
    </xf>
    <xf numFmtId="2" fontId="0" fillId="0" borderId="46" xfId="0" applyNumberFormat="1" applyFill="1" applyBorder="1"/>
    <xf numFmtId="0" fontId="7" fillId="0" borderId="39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2" fontId="7" fillId="0" borderId="34" xfId="0" applyNumberFormat="1" applyFont="1" applyFill="1" applyBorder="1" applyAlignment="1">
      <alignment horizontal="center"/>
    </xf>
    <xf numFmtId="0" fontId="8" fillId="0" borderId="17" xfId="0" applyFont="1" applyFill="1" applyBorder="1"/>
    <xf numFmtId="0" fontId="8" fillId="0" borderId="29" xfId="0" applyFont="1" applyFill="1" applyBorder="1"/>
    <xf numFmtId="2" fontId="7" fillId="0" borderId="5" xfId="0" applyNumberFormat="1" applyFont="1" applyFill="1" applyBorder="1" applyAlignment="1">
      <alignment horizontal="center"/>
    </xf>
    <xf numFmtId="0" fontId="7" fillId="0" borderId="29" xfId="0" applyFont="1" applyFill="1" applyBorder="1"/>
    <xf numFmtId="2" fontId="8" fillId="0" borderId="59" xfId="0" applyNumberFormat="1" applyFont="1" applyFill="1" applyBorder="1"/>
    <xf numFmtId="0" fontId="8" fillId="0" borderId="42" xfId="0" applyFont="1" applyFill="1" applyBorder="1"/>
    <xf numFmtId="0" fontId="8" fillId="0" borderId="44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5" fillId="0" borderId="46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right"/>
    </xf>
    <xf numFmtId="0" fontId="7" fillId="0" borderId="39" xfId="0" applyFont="1" applyFill="1" applyBorder="1" applyAlignment="1">
      <alignment horizontal="right"/>
    </xf>
    <xf numFmtId="0" fontId="7" fillId="0" borderId="60" xfId="0" applyFont="1" applyFill="1" applyBorder="1"/>
    <xf numFmtId="0" fontId="8" fillId="0" borderId="29" xfId="0" applyFont="1" applyFill="1" applyBorder="1" applyAlignment="1">
      <alignment horizontal="center"/>
    </xf>
    <xf numFmtId="2" fontId="8" fillId="0" borderId="3" xfId="0" applyNumberFormat="1" applyFont="1" applyFill="1" applyBorder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0" fillId="0" borderId="0" xfId="0" applyFill="1"/>
    <xf numFmtId="0" fontId="6" fillId="0" borderId="0" xfId="0" applyFont="1" applyFill="1"/>
    <xf numFmtId="0" fontId="7" fillId="0" borderId="0" xfId="0" applyFont="1" applyFill="1"/>
    <xf numFmtId="0" fontId="5" fillId="0" borderId="1" xfId="0" applyFont="1" applyFill="1" applyBorder="1"/>
    <xf numFmtId="0" fontId="5" fillId="0" borderId="2" xfId="0" applyFont="1" applyFill="1" applyBorder="1"/>
    <xf numFmtId="0" fontId="5" fillId="0" borderId="3" xfId="0" applyFont="1" applyFill="1" applyBorder="1"/>
    <xf numFmtId="0" fontId="5" fillId="0" borderId="4" xfId="0" applyFont="1" applyFill="1" applyBorder="1"/>
    <xf numFmtId="0" fontId="5" fillId="0" borderId="0" xfId="0" applyFont="1" applyFill="1" applyBorder="1"/>
    <xf numFmtId="0" fontId="0" fillId="0" borderId="0" xfId="0" applyFill="1" applyBorder="1"/>
    <xf numFmtId="0" fontId="5" fillId="0" borderId="5" xfId="0" applyFont="1" applyFill="1" applyBorder="1"/>
    <xf numFmtId="164" fontId="5" fillId="0" borderId="6" xfId="0" applyNumberFormat="1" applyFont="1" applyFill="1" applyBorder="1"/>
    <xf numFmtId="0" fontId="5" fillId="0" borderId="7" xfId="0" applyFont="1" applyFill="1" applyBorder="1"/>
    <xf numFmtId="0" fontId="5" fillId="0" borderId="8" xfId="0" applyFont="1" applyFill="1" applyBorder="1"/>
    <xf numFmtId="0" fontId="0" fillId="0" borderId="1" xfId="0" applyFill="1" applyBorder="1"/>
    <xf numFmtId="0" fontId="4" fillId="0" borderId="4" xfId="0" applyFont="1" applyFill="1" applyBorder="1"/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5" fillId="0" borderId="16" xfId="0" applyFont="1" applyFill="1" applyBorder="1"/>
    <xf numFmtId="164" fontId="5" fillId="0" borderId="17" xfId="0" applyNumberFormat="1" applyFont="1" applyFill="1" applyBorder="1"/>
    <xf numFmtId="0" fontId="5" fillId="0" borderId="18" xfId="0" applyFont="1" applyFill="1" applyBorder="1"/>
    <xf numFmtId="0" fontId="5" fillId="0" borderId="19" xfId="0" applyFont="1" applyFill="1" applyBorder="1"/>
    <xf numFmtId="0" fontId="0" fillId="0" borderId="5" xfId="0" applyFill="1" applyBorder="1"/>
    <xf numFmtId="0" fontId="4" fillId="0" borderId="20" xfId="0" applyFont="1" applyFill="1" applyBorder="1"/>
    <xf numFmtId="0" fontId="4" fillId="0" borderId="21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5" fillId="0" borderId="22" xfId="0" applyFont="1" applyFill="1" applyBorder="1"/>
    <xf numFmtId="0" fontId="4" fillId="0" borderId="23" xfId="0" applyFont="1" applyFill="1" applyBorder="1" applyAlignment="1">
      <alignment horizontal="center"/>
    </xf>
    <xf numFmtId="2" fontId="0" fillId="0" borderId="0" xfId="0" applyNumberFormat="1" applyFill="1" applyBorder="1"/>
    <xf numFmtId="0" fontId="5" fillId="0" borderId="24" xfId="0" applyFont="1" applyFill="1" applyBorder="1"/>
    <xf numFmtId="0" fontId="5" fillId="0" borderId="25" xfId="0" applyFont="1" applyFill="1" applyBorder="1"/>
    <xf numFmtId="0" fontId="5" fillId="0" borderId="26" xfId="0" applyFont="1" applyFill="1" applyBorder="1"/>
    <xf numFmtId="0" fontId="5" fillId="0" borderId="27" xfId="0" applyFont="1" applyFill="1" applyBorder="1"/>
    <xf numFmtId="0" fontId="0" fillId="0" borderId="24" xfId="0" applyFill="1" applyBorder="1"/>
    <xf numFmtId="0" fontId="4" fillId="0" borderId="28" xfId="0" applyFont="1" applyFill="1" applyBorder="1"/>
    <xf numFmtId="0" fontId="5" fillId="0" borderId="9" xfId="0" applyFont="1" applyFill="1" applyBorder="1"/>
    <xf numFmtId="0" fontId="5" fillId="0" borderId="54" xfId="0" applyFont="1" applyFill="1" applyBorder="1"/>
    <xf numFmtId="0" fontId="5" fillId="0" borderId="55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15" xfId="0" applyFont="1" applyFill="1" applyBorder="1"/>
    <xf numFmtId="0" fontId="6" fillId="0" borderId="32" xfId="0" applyFont="1" applyFill="1" applyBorder="1"/>
    <xf numFmtId="2" fontId="6" fillId="0" borderId="32" xfId="0" applyNumberFormat="1" applyFont="1" applyFill="1" applyBorder="1"/>
    <xf numFmtId="164" fontId="6" fillId="0" borderId="32" xfId="0" applyNumberFormat="1" applyFont="1" applyFill="1" applyBorder="1"/>
    <xf numFmtId="0" fontId="4" fillId="0" borderId="32" xfId="0" applyFont="1" applyFill="1" applyBorder="1"/>
    <xf numFmtId="0" fontId="4" fillId="0" borderId="33" xfId="0" applyFont="1" applyFill="1" applyBorder="1"/>
    <xf numFmtId="0" fontId="5" fillId="0" borderId="21" xfId="0" applyFont="1" applyFill="1" applyBorder="1"/>
    <xf numFmtId="0" fontId="5" fillId="0" borderId="2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4" fillId="0" borderId="35" xfId="0" applyFont="1" applyFill="1" applyBorder="1"/>
    <xf numFmtId="0" fontId="4" fillId="0" borderId="15" xfId="0" applyFont="1" applyFill="1" applyBorder="1"/>
    <xf numFmtId="165" fontId="0" fillId="0" borderId="0" xfId="0" applyNumberFormat="1" applyFill="1" applyBorder="1"/>
    <xf numFmtId="0" fontId="5" fillId="0" borderId="38" xfId="0" applyFont="1" applyFill="1" applyBorder="1"/>
    <xf numFmtId="0" fontId="5" fillId="0" borderId="22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8" fillId="0" borderId="21" xfId="0" applyFont="1" applyFill="1" applyBorder="1"/>
    <xf numFmtId="2" fontId="8" fillId="0" borderId="16" xfId="0" applyNumberFormat="1" applyFont="1" applyFill="1" applyBorder="1" applyAlignment="1">
      <alignment horizontal="center"/>
    </xf>
    <xf numFmtId="2" fontId="8" fillId="0" borderId="20" xfId="0" applyNumberFormat="1" applyFont="1" applyFill="1" applyBorder="1" applyAlignment="1">
      <alignment horizontal="center"/>
    </xf>
    <xf numFmtId="0" fontId="4" fillId="0" borderId="36" xfId="0" applyFont="1" applyFill="1" applyBorder="1"/>
    <xf numFmtId="165" fontId="0" fillId="0" borderId="0" xfId="0" applyNumberFormat="1" applyFill="1"/>
    <xf numFmtId="0" fontId="4" fillId="0" borderId="37" xfId="0" applyFont="1" applyFill="1" applyBorder="1"/>
    <xf numFmtId="2" fontId="1" fillId="0" borderId="0" xfId="0" applyNumberFormat="1" applyFont="1" applyFill="1" applyBorder="1"/>
    <xf numFmtId="0" fontId="8" fillId="0" borderId="41" xfId="0" applyFont="1" applyFill="1" applyBorder="1"/>
    <xf numFmtId="0" fontId="5" fillId="0" borderId="41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/>
    </xf>
    <xf numFmtId="2" fontId="8" fillId="0" borderId="19" xfId="0" applyNumberFormat="1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 vertical="center"/>
    </xf>
    <xf numFmtId="167" fontId="0" fillId="0" borderId="0" xfId="0" applyNumberFormat="1" applyFill="1" applyBorder="1"/>
    <xf numFmtId="0" fontId="9" fillId="0" borderId="15" xfId="0" applyFont="1" applyFill="1" applyBorder="1"/>
    <xf numFmtId="2" fontId="6" fillId="0" borderId="36" xfId="0" applyNumberFormat="1" applyFont="1" applyFill="1" applyBorder="1"/>
    <xf numFmtId="0" fontId="6" fillId="0" borderId="35" xfId="0" applyFont="1" applyFill="1" applyBorder="1"/>
    <xf numFmtId="0" fontId="8" fillId="0" borderId="15" xfId="0" applyFont="1" applyFill="1" applyBorder="1"/>
    <xf numFmtId="0" fontId="8" fillId="0" borderId="40" xfId="0" applyFont="1" applyFill="1" applyBorder="1"/>
    <xf numFmtId="0" fontId="4" fillId="0" borderId="56" xfId="0" applyFont="1" applyFill="1" applyBorder="1"/>
    <xf numFmtId="0" fontId="5" fillId="0" borderId="41" xfId="0" applyFont="1" applyFill="1" applyBorder="1" applyAlignment="1">
      <alignment horizontal="center"/>
    </xf>
    <xf numFmtId="0" fontId="8" fillId="0" borderId="14" xfId="0" applyFont="1" applyFill="1" applyBorder="1"/>
    <xf numFmtId="0" fontId="8" fillId="0" borderId="5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4" fillId="0" borderId="42" xfId="0" applyFont="1" applyFill="1" applyBorder="1"/>
    <xf numFmtId="0" fontId="4" fillId="0" borderId="43" xfId="0" applyFont="1" applyFill="1" applyBorder="1"/>
    <xf numFmtId="2" fontId="4" fillId="0" borderId="43" xfId="0" applyNumberFormat="1" applyFont="1" applyFill="1" applyBorder="1"/>
    <xf numFmtId="2" fontId="4" fillId="0" borderId="44" xfId="0" applyNumberFormat="1" applyFont="1" applyFill="1" applyBorder="1"/>
    <xf numFmtId="0" fontId="8" fillId="0" borderId="38" xfId="0" applyFont="1" applyFill="1" applyBorder="1"/>
    <xf numFmtId="0" fontId="5" fillId="0" borderId="38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164" fontId="8" fillId="0" borderId="16" xfId="0" applyNumberFormat="1" applyFont="1" applyFill="1" applyBorder="1" applyAlignment="1">
      <alignment horizontal="center"/>
    </xf>
    <xf numFmtId="164" fontId="8" fillId="0" borderId="5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2" fontId="5" fillId="0" borderId="20" xfId="0" applyNumberFormat="1" applyFont="1" applyFill="1" applyBorder="1" applyAlignment="1">
      <alignment horizontal="center"/>
    </xf>
    <xf numFmtId="0" fontId="11" fillId="0" borderId="0" xfId="0" applyFont="1" applyFill="1"/>
    <xf numFmtId="0" fontId="7" fillId="0" borderId="41" xfId="0" applyFont="1" applyFill="1" applyBorder="1"/>
    <xf numFmtId="164" fontId="5" fillId="0" borderId="16" xfId="0" applyNumberFormat="1" applyFont="1" applyFill="1" applyBorder="1" applyAlignment="1">
      <alignment horizontal="center"/>
    </xf>
    <xf numFmtId="2" fontId="5" fillId="0" borderId="19" xfId="0" applyNumberFormat="1" applyFont="1" applyFill="1" applyBorder="1" applyAlignment="1">
      <alignment horizontal="center"/>
    </xf>
    <xf numFmtId="0" fontId="7" fillId="0" borderId="21" xfId="0" applyFont="1" applyFill="1" applyBorder="1" applyAlignment="1">
      <alignment horizontal="left"/>
    </xf>
    <xf numFmtId="0" fontId="5" fillId="0" borderId="41" xfId="0" applyFont="1" applyFill="1" applyBorder="1"/>
    <xf numFmtId="2" fontId="8" fillId="0" borderId="45" xfId="0" applyNumberFormat="1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6" xfId="0" applyFont="1" applyFill="1" applyBorder="1"/>
    <xf numFmtId="2" fontId="8" fillId="0" borderId="46" xfId="0" applyNumberFormat="1" applyFont="1" applyFill="1" applyBorder="1" applyAlignment="1">
      <alignment horizontal="center"/>
    </xf>
    <xf numFmtId="0" fontId="10" fillId="0" borderId="41" xfId="0" applyFont="1" applyFill="1" applyBorder="1"/>
    <xf numFmtId="0" fontId="10" fillId="0" borderId="38" xfId="0" applyFont="1" applyFill="1" applyBorder="1"/>
    <xf numFmtId="0" fontId="8" fillId="0" borderId="30" xfId="0" applyFont="1" applyFill="1" applyBorder="1" applyAlignment="1">
      <alignment horizontal="center"/>
    </xf>
    <xf numFmtId="0" fontId="8" fillId="0" borderId="47" xfId="0" applyFont="1" applyFill="1" applyBorder="1" applyAlignment="1">
      <alignment horizontal="center"/>
    </xf>
    <xf numFmtId="2" fontId="8" fillId="0" borderId="5" xfId="0" applyNumberFormat="1" applyFont="1" applyFill="1" applyBorder="1" applyAlignment="1">
      <alignment horizontal="center"/>
    </xf>
    <xf numFmtId="0" fontId="10" fillId="0" borderId="21" xfId="0" applyFont="1" applyFill="1" applyBorder="1"/>
    <xf numFmtId="0" fontId="8" fillId="0" borderId="46" xfId="0" applyFont="1" applyFill="1" applyBorder="1" applyAlignment="1">
      <alignment horizontal="center"/>
    </xf>
    <xf numFmtId="0" fontId="8" fillId="0" borderId="45" xfId="0" applyFont="1" applyFill="1" applyBorder="1" applyAlignment="1">
      <alignment horizontal="center"/>
    </xf>
    <xf numFmtId="0" fontId="0" fillId="0" borderId="30" xfId="0" applyFill="1" applyBorder="1"/>
    <xf numFmtId="2" fontId="8" fillId="0" borderId="22" xfId="0" applyNumberFormat="1" applyFont="1" applyFill="1" applyBorder="1" applyAlignment="1">
      <alignment horizontal="center"/>
    </xf>
    <xf numFmtId="2" fontId="8" fillId="0" borderId="47" xfId="0" applyNumberFormat="1" applyFont="1" applyFill="1" applyBorder="1" applyAlignment="1">
      <alignment horizontal="center"/>
    </xf>
    <xf numFmtId="164" fontId="0" fillId="0" borderId="0" xfId="0" applyNumberFormat="1" applyFill="1"/>
    <xf numFmtId="2" fontId="5" fillId="0" borderId="46" xfId="0" applyNumberFormat="1" applyFont="1" applyFill="1" applyBorder="1" applyAlignment="1">
      <alignment horizontal="center"/>
    </xf>
    <xf numFmtId="0" fontId="8" fillId="0" borderId="9" xfId="0" applyFont="1" applyFill="1" applyBorder="1"/>
    <xf numFmtId="0" fontId="5" fillId="0" borderId="10" xfId="0" applyFont="1" applyFill="1" applyBorder="1"/>
    <xf numFmtId="2" fontId="8" fillId="0" borderId="10" xfId="0" applyNumberFormat="1" applyFont="1" applyFill="1" applyBorder="1" applyAlignment="1">
      <alignment horizontal="center"/>
    </xf>
    <xf numFmtId="2" fontId="8" fillId="0" borderId="57" xfId="0" applyNumberFormat="1" applyFont="1" applyFill="1" applyBorder="1" applyAlignment="1">
      <alignment horizontal="center"/>
    </xf>
    <xf numFmtId="0" fontId="8" fillId="0" borderId="23" xfId="0" applyFont="1" applyFill="1" applyBorder="1"/>
    <xf numFmtId="0" fontId="5" fillId="0" borderId="48" xfId="0" applyFont="1" applyFill="1" applyBorder="1"/>
    <xf numFmtId="0" fontId="8" fillId="0" borderId="49" xfId="0" applyFont="1" applyFill="1" applyBorder="1"/>
    <xf numFmtId="0" fontId="8" fillId="0" borderId="5" xfId="0" applyFont="1" applyFill="1" applyBorder="1"/>
    <xf numFmtId="0" fontId="8" fillId="0" borderId="46" xfId="0" applyFont="1" applyFill="1" applyBorder="1"/>
    <xf numFmtId="0" fontId="8" fillId="0" borderId="22" xfId="0" applyFont="1" applyFill="1" applyBorder="1"/>
    <xf numFmtId="0" fontId="8" fillId="0" borderId="47" xfId="0" applyFont="1" applyFill="1" applyBorder="1"/>
    <xf numFmtId="0" fontId="8" fillId="0" borderId="57" xfId="0" applyFont="1" applyFill="1" applyBorder="1"/>
    <xf numFmtId="0" fontId="0" fillId="0" borderId="2" xfId="0" applyFill="1" applyBorder="1"/>
    <xf numFmtId="0" fontId="8" fillId="0" borderId="1" xfId="0" applyFont="1" applyFill="1" applyBorder="1"/>
    <xf numFmtId="0" fontId="0" fillId="0" borderId="51" xfId="0" applyFill="1" applyBorder="1"/>
    <xf numFmtId="0" fontId="8" fillId="0" borderId="58" xfId="0" applyFont="1" applyFill="1" applyBorder="1"/>
    <xf numFmtId="0" fontId="8" fillId="0" borderId="25" xfId="0" applyFont="1" applyFill="1" applyBorder="1" applyAlignment="1">
      <alignment horizontal="center"/>
    </xf>
    <xf numFmtId="0" fontId="8" fillId="0" borderId="44" xfId="0" applyFont="1" applyFill="1" applyBorder="1"/>
    <xf numFmtId="166" fontId="0" fillId="0" borderId="0" xfId="0" applyNumberFormat="1" applyFill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2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2" fontId="12" fillId="0" borderId="0" xfId="0" applyNumberFormat="1" applyFont="1" applyBorder="1" applyAlignment="1">
      <alignment horizontal="left"/>
    </xf>
    <xf numFmtId="0" fontId="14" fillId="0" borderId="0" xfId="0" applyFont="1" applyAlignment="1">
      <alignment horizontal="left"/>
    </xf>
    <xf numFmtId="2" fontId="14" fillId="0" borderId="0" xfId="0" applyNumberFormat="1" applyFont="1" applyFill="1" applyAlignment="1">
      <alignment horizontal="left"/>
    </xf>
    <xf numFmtId="166" fontId="14" fillId="0" borderId="0" xfId="0" applyNumberFormat="1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2" fillId="0" borderId="0" xfId="0" applyFont="1" applyFill="1"/>
    <xf numFmtId="0" fontId="13" fillId="0" borderId="0" xfId="0" applyFont="1" applyFill="1"/>
    <xf numFmtId="0" fontId="12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2" fontId="12" fillId="0" borderId="0" xfId="0" applyNumberFormat="1" applyFont="1" applyFill="1" applyBorder="1" applyAlignment="1">
      <alignment horizontal="left"/>
    </xf>
    <xf numFmtId="0" fontId="15" fillId="0" borderId="0" xfId="0" applyFont="1" applyFill="1"/>
    <xf numFmtId="2" fontId="14" fillId="0" borderId="0" xfId="0" applyNumberFormat="1" applyFont="1" applyFill="1" applyBorder="1" applyAlignment="1">
      <alignment horizontal="left"/>
    </xf>
    <xf numFmtId="0" fontId="14" fillId="0" borderId="0" xfId="0" applyFont="1" applyFill="1"/>
    <xf numFmtId="2" fontId="14" fillId="0" borderId="0" xfId="0" applyNumberFormat="1" applyFont="1" applyFill="1"/>
    <xf numFmtId="164" fontId="14" fillId="0" borderId="0" xfId="0" applyNumberFormat="1" applyFont="1" applyFill="1"/>
    <xf numFmtId="0" fontId="14" fillId="0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39"/>
  <sheetViews>
    <sheetView workbookViewId="0">
      <selection activeCell="A123" sqref="A123"/>
    </sheetView>
  </sheetViews>
  <sheetFormatPr defaultColWidth="11.5703125" defaultRowHeight="15" x14ac:dyDescent="0.25"/>
  <cols>
    <col min="1" max="1" width="26" customWidth="1"/>
    <col min="2" max="2" width="42.85546875" customWidth="1"/>
    <col min="3" max="3" width="13.28515625" customWidth="1"/>
    <col min="4" max="4" width="15.7109375" customWidth="1"/>
    <col min="5" max="5" width="12.85546875" customWidth="1"/>
    <col min="6" max="6" width="12.140625" customWidth="1"/>
    <col min="7" max="7" width="13" customWidth="1"/>
    <col min="8" max="8" width="11.42578125" customWidth="1"/>
    <col min="9" max="9" width="12.7109375" style="283" customWidth="1"/>
    <col min="238" max="238" width="23.140625" customWidth="1"/>
    <col min="239" max="239" width="42.85546875" customWidth="1"/>
    <col min="241" max="241" width="11.28515625" customWidth="1"/>
    <col min="242" max="242" width="12.85546875" customWidth="1"/>
    <col min="243" max="243" width="12.140625" customWidth="1"/>
    <col min="244" max="244" width="11.7109375" customWidth="1"/>
    <col min="245" max="245" width="11.42578125" customWidth="1"/>
    <col min="246" max="246" width="12.7109375" customWidth="1"/>
    <col min="247" max="247" width="4.140625" customWidth="1"/>
    <col min="248" max="248" width="35.5703125" customWidth="1"/>
    <col min="249" max="249" width="12.5703125" customWidth="1"/>
    <col min="250" max="250" width="12.28515625" customWidth="1"/>
    <col min="251" max="252" width="11.140625" customWidth="1"/>
    <col min="253" max="253" width="12.42578125" customWidth="1"/>
    <col min="254" max="254" width="11.42578125" customWidth="1"/>
    <col min="255" max="255" width="13.5703125" customWidth="1"/>
    <col min="494" max="494" width="23.140625" customWidth="1"/>
    <col min="495" max="495" width="42.85546875" customWidth="1"/>
    <col min="497" max="497" width="11.28515625" customWidth="1"/>
    <col min="498" max="498" width="12.85546875" customWidth="1"/>
    <col min="499" max="499" width="12.140625" customWidth="1"/>
    <col min="500" max="500" width="11.7109375" customWidth="1"/>
    <col min="501" max="501" width="11.42578125" customWidth="1"/>
    <col min="502" max="502" width="12.7109375" customWidth="1"/>
    <col min="503" max="503" width="4.140625" customWidth="1"/>
    <col min="504" max="504" width="35.5703125" customWidth="1"/>
    <col min="505" max="505" width="12.5703125" customWidth="1"/>
    <col min="506" max="506" width="12.28515625" customWidth="1"/>
    <col min="507" max="508" width="11.140625" customWidth="1"/>
    <col min="509" max="509" width="12.42578125" customWidth="1"/>
    <col min="510" max="510" width="11.42578125" customWidth="1"/>
    <col min="511" max="511" width="13.5703125" customWidth="1"/>
    <col min="750" max="750" width="23.140625" customWidth="1"/>
    <col min="751" max="751" width="42.85546875" customWidth="1"/>
    <col min="753" max="753" width="11.28515625" customWidth="1"/>
    <col min="754" max="754" width="12.85546875" customWidth="1"/>
    <col min="755" max="755" width="12.140625" customWidth="1"/>
    <col min="756" max="756" width="11.7109375" customWidth="1"/>
    <col min="757" max="757" width="11.42578125" customWidth="1"/>
    <col min="758" max="758" width="12.7109375" customWidth="1"/>
    <col min="759" max="759" width="4.140625" customWidth="1"/>
    <col min="760" max="760" width="35.5703125" customWidth="1"/>
    <col min="761" max="761" width="12.5703125" customWidth="1"/>
    <col min="762" max="762" width="12.28515625" customWidth="1"/>
    <col min="763" max="764" width="11.140625" customWidth="1"/>
    <col min="765" max="765" width="12.42578125" customWidth="1"/>
    <col min="766" max="766" width="11.42578125" customWidth="1"/>
    <col min="767" max="767" width="13.5703125" customWidth="1"/>
    <col min="1006" max="1006" width="23.140625" customWidth="1"/>
    <col min="1007" max="1007" width="42.85546875" customWidth="1"/>
    <col min="1009" max="1009" width="11.28515625" customWidth="1"/>
    <col min="1010" max="1010" width="12.85546875" customWidth="1"/>
    <col min="1011" max="1011" width="12.140625" customWidth="1"/>
    <col min="1012" max="1012" width="11.7109375" customWidth="1"/>
    <col min="1013" max="1013" width="11.42578125" customWidth="1"/>
    <col min="1014" max="1014" width="12.7109375" customWidth="1"/>
    <col min="1015" max="1015" width="4.140625" customWidth="1"/>
    <col min="1016" max="1016" width="35.5703125" customWidth="1"/>
    <col min="1017" max="1017" width="12.5703125" customWidth="1"/>
    <col min="1018" max="1018" width="12.28515625" customWidth="1"/>
    <col min="1019" max="1020" width="11.140625" customWidth="1"/>
    <col min="1021" max="1021" width="12.42578125" customWidth="1"/>
    <col min="1022" max="1022" width="11.42578125" customWidth="1"/>
    <col min="1023" max="1023" width="13.5703125" customWidth="1"/>
    <col min="1262" max="1262" width="23.140625" customWidth="1"/>
    <col min="1263" max="1263" width="42.85546875" customWidth="1"/>
    <col min="1265" max="1265" width="11.28515625" customWidth="1"/>
    <col min="1266" max="1266" width="12.85546875" customWidth="1"/>
    <col min="1267" max="1267" width="12.140625" customWidth="1"/>
    <col min="1268" max="1268" width="11.7109375" customWidth="1"/>
    <col min="1269" max="1269" width="11.42578125" customWidth="1"/>
    <col min="1270" max="1270" width="12.7109375" customWidth="1"/>
    <col min="1271" max="1271" width="4.140625" customWidth="1"/>
    <col min="1272" max="1272" width="35.5703125" customWidth="1"/>
    <col min="1273" max="1273" width="12.5703125" customWidth="1"/>
    <col min="1274" max="1274" width="12.28515625" customWidth="1"/>
    <col min="1275" max="1276" width="11.140625" customWidth="1"/>
    <col min="1277" max="1277" width="12.42578125" customWidth="1"/>
    <col min="1278" max="1278" width="11.42578125" customWidth="1"/>
    <col min="1279" max="1279" width="13.5703125" customWidth="1"/>
    <col min="1518" max="1518" width="23.140625" customWidth="1"/>
    <col min="1519" max="1519" width="42.85546875" customWidth="1"/>
    <col min="1521" max="1521" width="11.28515625" customWidth="1"/>
    <col min="1522" max="1522" width="12.85546875" customWidth="1"/>
    <col min="1523" max="1523" width="12.140625" customWidth="1"/>
    <col min="1524" max="1524" width="11.7109375" customWidth="1"/>
    <col min="1525" max="1525" width="11.42578125" customWidth="1"/>
    <col min="1526" max="1526" width="12.7109375" customWidth="1"/>
    <col min="1527" max="1527" width="4.140625" customWidth="1"/>
    <col min="1528" max="1528" width="35.5703125" customWidth="1"/>
    <col min="1529" max="1529" width="12.5703125" customWidth="1"/>
    <col min="1530" max="1530" width="12.28515625" customWidth="1"/>
    <col min="1531" max="1532" width="11.140625" customWidth="1"/>
    <col min="1533" max="1533" width="12.42578125" customWidth="1"/>
    <col min="1534" max="1534" width="11.42578125" customWidth="1"/>
    <col min="1535" max="1535" width="13.5703125" customWidth="1"/>
    <col min="1774" max="1774" width="23.140625" customWidth="1"/>
    <col min="1775" max="1775" width="42.85546875" customWidth="1"/>
    <col min="1777" max="1777" width="11.28515625" customWidth="1"/>
    <col min="1778" max="1778" width="12.85546875" customWidth="1"/>
    <col min="1779" max="1779" width="12.140625" customWidth="1"/>
    <col min="1780" max="1780" width="11.7109375" customWidth="1"/>
    <col min="1781" max="1781" width="11.42578125" customWidth="1"/>
    <col min="1782" max="1782" width="12.7109375" customWidth="1"/>
    <col min="1783" max="1783" width="4.140625" customWidth="1"/>
    <col min="1784" max="1784" width="35.5703125" customWidth="1"/>
    <col min="1785" max="1785" width="12.5703125" customWidth="1"/>
    <col min="1786" max="1786" width="12.28515625" customWidth="1"/>
    <col min="1787" max="1788" width="11.140625" customWidth="1"/>
    <col min="1789" max="1789" width="12.42578125" customWidth="1"/>
    <col min="1790" max="1790" width="11.42578125" customWidth="1"/>
    <col min="1791" max="1791" width="13.5703125" customWidth="1"/>
    <col min="2030" max="2030" width="23.140625" customWidth="1"/>
    <col min="2031" max="2031" width="42.85546875" customWidth="1"/>
    <col min="2033" max="2033" width="11.28515625" customWidth="1"/>
    <col min="2034" max="2034" width="12.85546875" customWidth="1"/>
    <col min="2035" max="2035" width="12.140625" customWidth="1"/>
    <col min="2036" max="2036" width="11.7109375" customWidth="1"/>
    <col min="2037" max="2037" width="11.42578125" customWidth="1"/>
    <col min="2038" max="2038" width="12.7109375" customWidth="1"/>
    <col min="2039" max="2039" width="4.140625" customWidth="1"/>
    <col min="2040" max="2040" width="35.5703125" customWidth="1"/>
    <col min="2041" max="2041" width="12.5703125" customWidth="1"/>
    <col min="2042" max="2042" width="12.28515625" customWidth="1"/>
    <col min="2043" max="2044" width="11.140625" customWidth="1"/>
    <col min="2045" max="2045" width="12.42578125" customWidth="1"/>
    <col min="2046" max="2046" width="11.42578125" customWidth="1"/>
    <col min="2047" max="2047" width="13.5703125" customWidth="1"/>
    <col min="2286" max="2286" width="23.140625" customWidth="1"/>
    <col min="2287" max="2287" width="42.85546875" customWidth="1"/>
    <col min="2289" max="2289" width="11.28515625" customWidth="1"/>
    <col min="2290" max="2290" width="12.85546875" customWidth="1"/>
    <col min="2291" max="2291" width="12.140625" customWidth="1"/>
    <col min="2292" max="2292" width="11.7109375" customWidth="1"/>
    <col min="2293" max="2293" width="11.42578125" customWidth="1"/>
    <col min="2294" max="2294" width="12.7109375" customWidth="1"/>
    <col min="2295" max="2295" width="4.140625" customWidth="1"/>
    <col min="2296" max="2296" width="35.5703125" customWidth="1"/>
    <col min="2297" max="2297" width="12.5703125" customWidth="1"/>
    <col min="2298" max="2298" width="12.28515625" customWidth="1"/>
    <col min="2299" max="2300" width="11.140625" customWidth="1"/>
    <col min="2301" max="2301" width="12.42578125" customWidth="1"/>
    <col min="2302" max="2302" width="11.42578125" customWidth="1"/>
    <col min="2303" max="2303" width="13.5703125" customWidth="1"/>
    <col min="2542" max="2542" width="23.140625" customWidth="1"/>
    <col min="2543" max="2543" width="42.85546875" customWidth="1"/>
    <col min="2545" max="2545" width="11.28515625" customWidth="1"/>
    <col min="2546" max="2546" width="12.85546875" customWidth="1"/>
    <col min="2547" max="2547" width="12.140625" customWidth="1"/>
    <col min="2548" max="2548" width="11.7109375" customWidth="1"/>
    <col min="2549" max="2549" width="11.42578125" customWidth="1"/>
    <col min="2550" max="2550" width="12.7109375" customWidth="1"/>
    <col min="2551" max="2551" width="4.140625" customWidth="1"/>
    <col min="2552" max="2552" width="35.5703125" customWidth="1"/>
    <col min="2553" max="2553" width="12.5703125" customWidth="1"/>
    <col min="2554" max="2554" width="12.28515625" customWidth="1"/>
    <col min="2555" max="2556" width="11.140625" customWidth="1"/>
    <col min="2557" max="2557" width="12.42578125" customWidth="1"/>
    <col min="2558" max="2558" width="11.42578125" customWidth="1"/>
    <col min="2559" max="2559" width="13.5703125" customWidth="1"/>
    <col min="2798" max="2798" width="23.140625" customWidth="1"/>
    <col min="2799" max="2799" width="42.85546875" customWidth="1"/>
    <col min="2801" max="2801" width="11.28515625" customWidth="1"/>
    <col min="2802" max="2802" width="12.85546875" customWidth="1"/>
    <col min="2803" max="2803" width="12.140625" customWidth="1"/>
    <col min="2804" max="2804" width="11.7109375" customWidth="1"/>
    <col min="2805" max="2805" width="11.42578125" customWidth="1"/>
    <col min="2806" max="2806" width="12.7109375" customWidth="1"/>
    <col min="2807" max="2807" width="4.140625" customWidth="1"/>
    <col min="2808" max="2808" width="35.5703125" customWidth="1"/>
    <col min="2809" max="2809" width="12.5703125" customWidth="1"/>
    <col min="2810" max="2810" width="12.28515625" customWidth="1"/>
    <col min="2811" max="2812" width="11.140625" customWidth="1"/>
    <col min="2813" max="2813" width="12.42578125" customWidth="1"/>
    <col min="2814" max="2814" width="11.42578125" customWidth="1"/>
    <col min="2815" max="2815" width="13.5703125" customWidth="1"/>
    <col min="3054" max="3054" width="23.140625" customWidth="1"/>
    <col min="3055" max="3055" width="42.85546875" customWidth="1"/>
    <col min="3057" max="3057" width="11.28515625" customWidth="1"/>
    <col min="3058" max="3058" width="12.85546875" customWidth="1"/>
    <col min="3059" max="3059" width="12.140625" customWidth="1"/>
    <col min="3060" max="3060" width="11.7109375" customWidth="1"/>
    <col min="3061" max="3061" width="11.42578125" customWidth="1"/>
    <col min="3062" max="3062" width="12.7109375" customWidth="1"/>
    <col min="3063" max="3063" width="4.140625" customWidth="1"/>
    <col min="3064" max="3064" width="35.5703125" customWidth="1"/>
    <col min="3065" max="3065" width="12.5703125" customWidth="1"/>
    <col min="3066" max="3066" width="12.28515625" customWidth="1"/>
    <col min="3067" max="3068" width="11.140625" customWidth="1"/>
    <col min="3069" max="3069" width="12.42578125" customWidth="1"/>
    <col min="3070" max="3070" width="11.42578125" customWidth="1"/>
    <col min="3071" max="3071" width="13.5703125" customWidth="1"/>
    <col min="3310" max="3310" width="23.140625" customWidth="1"/>
    <col min="3311" max="3311" width="42.85546875" customWidth="1"/>
    <col min="3313" max="3313" width="11.28515625" customWidth="1"/>
    <col min="3314" max="3314" width="12.85546875" customWidth="1"/>
    <col min="3315" max="3315" width="12.140625" customWidth="1"/>
    <col min="3316" max="3316" width="11.7109375" customWidth="1"/>
    <col min="3317" max="3317" width="11.42578125" customWidth="1"/>
    <col min="3318" max="3318" width="12.7109375" customWidth="1"/>
    <col min="3319" max="3319" width="4.140625" customWidth="1"/>
    <col min="3320" max="3320" width="35.5703125" customWidth="1"/>
    <col min="3321" max="3321" width="12.5703125" customWidth="1"/>
    <col min="3322" max="3322" width="12.28515625" customWidth="1"/>
    <col min="3323" max="3324" width="11.140625" customWidth="1"/>
    <col min="3325" max="3325" width="12.42578125" customWidth="1"/>
    <col min="3326" max="3326" width="11.42578125" customWidth="1"/>
    <col min="3327" max="3327" width="13.5703125" customWidth="1"/>
    <col min="3566" max="3566" width="23.140625" customWidth="1"/>
    <col min="3567" max="3567" width="42.85546875" customWidth="1"/>
    <col min="3569" max="3569" width="11.28515625" customWidth="1"/>
    <col min="3570" max="3570" width="12.85546875" customWidth="1"/>
    <col min="3571" max="3571" width="12.140625" customWidth="1"/>
    <col min="3572" max="3572" width="11.7109375" customWidth="1"/>
    <col min="3573" max="3573" width="11.42578125" customWidth="1"/>
    <col min="3574" max="3574" width="12.7109375" customWidth="1"/>
    <col min="3575" max="3575" width="4.140625" customWidth="1"/>
    <col min="3576" max="3576" width="35.5703125" customWidth="1"/>
    <col min="3577" max="3577" width="12.5703125" customWidth="1"/>
    <col min="3578" max="3578" width="12.28515625" customWidth="1"/>
    <col min="3579" max="3580" width="11.140625" customWidth="1"/>
    <col min="3581" max="3581" width="12.42578125" customWidth="1"/>
    <col min="3582" max="3582" width="11.42578125" customWidth="1"/>
    <col min="3583" max="3583" width="13.5703125" customWidth="1"/>
    <col min="3822" max="3822" width="23.140625" customWidth="1"/>
    <col min="3823" max="3823" width="42.85546875" customWidth="1"/>
    <col min="3825" max="3825" width="11.28515625" customWidth="1"/>
    <col min="3826" max="3826" width="12.85546875" customWidth="1"/>
    <col min="3827" max="3827" width="12.140625" customWidth="1"/>
    <col min="3828" max="3828" width="11.7109375" customWidth="1"/>
    <col min="3829" max="3829" width="11.42578125" customWidth="1"/>
    <col min="3830" max="3830" width="12.7109375" customWidth="1"/>
    <col min="3831" max="3831" width="4.140625" customWidth="1"/>
    <col min="3832" max="3832" width="35.5703125" customWidth="1"/>
    <col min="3833" max="3833" width="12.5703125" customWidth="1"/>
    <col min="3834" max="3834" width="12.28515625" customWidth="1"/>
    <col min="3835" max="3836" width="11.140625" customWidth="1"/>
    <col min="3837" max="3837" width="12.42578125" customWidth="1"/>
    <col min="3838" max="3838" width="11.42578125" customWidth="1"/>
    <col min="3839" max="3839" width="13.5703125" customWidth="1"/>
    <col min="4078" max="4078" width="23.140625" customWidth="1"/>
    <col min="4079" max="4079" width="42.85546875" customWidth="1"/>
    <col min="4081" max="4081" width="11.28515625" customWidth="1"/>
    <col min="4082" max="4082" width="12.85546875" customWidth="1"/>
    <col min="4083" max="4083" width="12.140625" customWidth="1"/>
    <col min="4084" max="4084" width="11.7109375" customWidth="1"/>
    <col min="4085" max="4085" width="11.42578125" customWidth="1"/>
    <col min="4086" max="4086" width="12.7109375" customWidth="1"/>
    <col min="4087" max="4087" width="4.140625" customWidth="1"/>
    <col min="4088" max="4088" width="35.5703125" customWidth="1"/>
    <col min="4089" max="4089" width="12.5703125" customWidth="1"/>
    <col min="4090" max="4090" width="12.28515625" customWidth="1"/>
    <col min="4091" max="4092" width="11.140625" customWidth="1"/>
    <col min="4093" max="4093" width="12.42578125" customWidth="1"/>
    <col min="4094" max="4094" width="11.42578125" customWidth="1"/>
    <col min="4095" max="4095" width="13.5703125" customWidth="1"/>
    <col min="4334" max="4334" width="23.140625" customWidth="1"/>
    <col min="4335" max="4335" width="42.85546875" customWidth="1"/>
    <col min="4337" max="4337" width="11.28515625" customWidth="1"/>
    <col min="4338" max="4338" width="12.85546875" customWidth="1"/>
    <col min="4339" max="4339" width="12.140625" customWidth="1"/>
    <col min="4340" max="4340" width="11.7109375" customWidth="1"/>
    <col min="4341" max="4341" width="11.42578125" customWidth="1"/>
    <col min="4342" max="4342" width="12.7109375" customWidth="1"/>
    <col min="4343" max="4343" width="4.140625" customWidth="1"/>
    <col min="4344" max="4344" width="35.5703125" customWidth="1"/>
    <col min="4345" max="4345" width="12.5703125" customWidth="1"/>
    <col min="4346" max="4346" width="12.28515625" customWidth="1"/>
    <col min="4347" max="4348" width="11.140625" customWidth="1"/>
    <col min="4349" max="4349" width="12.42578125" customWidth="1"/>
    <col min="4350" max="4350" width="11.42578125" customWidth="1"/>
    <col min="4351" max="4351" width="13.5703125" customWidth="1"/>
    <col min="4590" max="4590" width="23.140625" customWidth="1"/>
    <col min="4591" max="4591" width="42.85546875" customWidth="1"/>
    <col min="4593" max="4593" width="11.28515625" customWidth="1"/>
    <col min="4594" max="4594" width="12.85546875" customWidth="1"/>
    <col min="4595" max="4595" width="12.140625" customWidth="1"/>
    <col min="4596" max="4596" width="11.7109375" customWidth="1"/>
    <col min="4597" max="4597" width="11.42578125" customWidth="1"/>
    <col min="4598" max="4598" width="12.7109375" customWidth="1"/>
    <col min="4599" max="4599" width="4.140625" customWidth="1"/>
    <col min="4600" max="4600" width="35.5703125" customWidth="1"/>
    <col min="4601" max="4601" width="12.5703125" customWidth="1"/>
    <col min="4602" max="4602" width="12.28515625" customWidth="1"/>
    <col min="4603" max="4604" width="11.140625" customWidth="1"/>
    <col min="4605" max="4605" width="12.42578125" customWidth="1"/>
    <col min="4606" max="4606" width="11.42578125" customWidth="1"/>
    <col min="4607" max="4607" width="13.5703125" customWidth="1"/>
    <col min="4846" max="4846" width="23.140625" customWidth="1"/>
    <col min="4847" max="4847" width="42.85546875" customWidth="1"/>
    <col min="4849" max="4849" width="11.28515625" customWidth="1"/>
    <col min="4850" max="4850" width="12.85546875" customWidth="1"/>
    <col min="4851" max="4851" width="12.140625" customWidth="1"/>
    <col min="4852" max="4852" width="11.7109375" customWidth="1"/>
    <col min="4853" max="4853" width="11.42578125" customWidth="1"/>
    <col min="4854" max="4854" width="12.7109375" customWidth="1"/>
    <col min="4855" max="4855" width="4.140625" customWidth="1"/>
    <col min="4856" max="4856" width="35.5703125" customWidth="1"/>
    <col min="4857" max="4857" width="12.5703125" customWidth="1"/>
    <col min="4858" max="4858" width="12.28515625" customWidth="1"/>
    <col min="4859" max="4860" width="11.140625" customWidth="1"/>
    <col min="4861" max="4861" width="12.42578125" customWidth="1"/>
    <col min="4862" max="4862" width="11.42578125" customWidth="1"/>
    <col min="4863" max="4863" width="13.5703125" customWidth="1"/>
    <col min="5102" max="5102" width="23.140625" customWidth="1"/>
    <col min="5103" max="5103" width="42.85546875" customWidth="1"/>
    <col min="5105" max="5105" width="11.28515625" customWidth="1"/>
    <col min="5106" max="5106" width="12.85546875" customWidth="1"/>
    <col min="5107" max="5107" width="12.140625" customWidth="1"/>
    <col min="5108" max="5108" width="11.7109375" customWidth="1"/>
    <col min="5109" max="5109" width="11.42578125" customWidth="1"/>
    <col min="5110" max="5110" width="12.7109375" customWidth="1"/>
    <col min="5111" max="5111" width="4.140625" customWidth="1"/>
    <col min="5112" max="5112" width="35.5703125" customWidth="1"/>
    <col min="5113" max="5113" width="12.5703125" customWidth="1"/>
    <col min="5114" max="5114" width="12.28515625" customWidth="1"/>
    <col min="5115" max="5116" width="11.140625" customWidth="1"/>
    <col min="5117" max="5117" width="12.42578125" customWidth="1"/>
    <col min="5118" max="5118" width="11.42578125" customWidth="1"/>
    <col min="5119" max="5119" width="13.5703125" customWidth="1"/>
    <col min="5358" max="5358" width="23.140625" customWidth="1"/>
    <col min="5359" max="5359" width="42.85546875" customWidth="1"/>
    <col min="5361" max="5361" width="11.28515625" customWidth="1"/>
    <col min="5362" max="5362" width="12.85546875" customWidth="1"/>
    <col min="5363" max="5363" width="12.140625" customWidth="1"/>
    <col min="5364" max="5364" width="11.7109375" customWidth="1"/>
    <col min="5365" max="5365" width="11.42578125" customWidth="1"/>
    <col min="5366" max="5366" width="12.7109375" customWidth="1"/>
    <col min="5367" max="5367" width="4.140625" customWidth="1"/>
    <col min="5368" max="5368" width="35.5703125" customWidth="1"/>
    <col min="5369" max="5369" width="12.5703125" customWidth="1"/>
    <col min="5370" max="5370" width="12.28515625" customWidth="1"/>
    <col min="5371" max="5372" width="11.140625" customWidth="1"/>
    <col min="5373" max="5373" width="12.42578125" customWidth="1"/>
    <col min="5374" max="5374" width="11.42578125" customWidth="1"/>
    <col min="5375" max="5375" width="13.5703125" customWidth="1"/>
    <col min="5614" max="5614" width="23.140625" customWidth="1"/>
    <col min="5615" max="5615" width="42.85546875" customWidth="1"/>
    <col min="5617" max="5617" width="11.28515625" customWidth="1"/>
    <col min="5618" max="5618" width="12.85546875" customWidth="1"/>
    <col min="5619" max="5619" width="12.140625" customWidth="1"/>
    <col min="5620" max="5620" width="11.7109375" customWidth="1"/>
    <col min="5621" max="5621" width="11.42578125" customWidth="1"/>
    <col min="5622" max="5622" width="12.7109375" customWidth="1"/>
    <col min="5623" max="5623" width="4.140625" customWidth="1"/>
    <col min="5624" max="5624" width="35.5703125" customWidth="1"/>
    <col min="5625" max="5625" width="12.5703125" customWidth="1"/>
    <col min="5626" max="5626" width="12.28515625" customWidth="1"/>
    <col min="5627" max="5628" width="11.140625" customWidth="1"/>
    <col min="5629" max="5629" width="12.42578125" customWidth="1"/>
    <col min="5630" max="5630" width="11.42578125" customWidth="1"/>
    <col min="5631" max="5631" width="13.5703125" customWidth="1"/>
    <col min="5870" max="5870" width="23.140625" customWidth="1"/>
    <col min="5871" max="5871" width="42.85546875" customWidth="1"/>
    <col min="5873" max="5873" width="11.28515625" customWidth="1"/>
    <col min="5874" max="5874" width="12.85546875" customWidth="1"/>
    <col min="5875" max="5875" width="12.140625" customWidth="1"/>
    <col min="5876" max="5876" width="11.7109375" customWidth="1"/>
    <col min="5877" max="5877" width="11.42578125" customWidth="1"/>
    <col min="5878" max="5878" width="12.7109375" customWidth="1"/>
    <col min="5879" max="5879" width="4.140625" customWidth="1"/>
    <col min="5880" max="5880" width="35.5703125" customWidth="1"/>
    <col min="5881" max="5881" width="12.5703125" customWidth="1"/>
    <col min="5882" max="5882" width="12.28515625" customWidth="1"/>
    <col min="5883" max="5884" width="11.140625" customWidth="1"/>
    <col min="5885" max="5885" width="12.42578125" customWidth="1"/>
    <col min="5886" max="5886" width="11.42578125" customWidth="1"/>
    <col min="5887" max="5887" width="13.5703125" customWidth="1"/>
    <col min="6126" max="6126" width="23.140625" customWidth="1"/>
    <col min="6127" max="6127" width="42.85546875" customWidth="1"/>
    <col min="6129" max="6129" width="11.28515625" customWidth="1"/>
    <col min="6130" max="6130" width="12.85546875" customWidth="1"/>
    <col min="6131" max="6131" width="12.140625" customWidth="1"/>
    <col min="6132" max="6132" width="11.7109375" customWidth="1"/>
    <col min="6133" max="6133" width="11.42578125" customWidth="1"/>
    <col min="6134" max="6134" width="12.7109375" customWidth="1"/>
    <col min="6135" max="6135" width="4.140625" customWidth="1"/>
    <col min="6136" max="6136" width="35.5703125" customWidth="1"/>
    <col min="6137" max="6137" width="12.5703125" customWidth="1"/>
    <col min="6138" max="6138" width="12.28515625" customWidth="1"/>
    <col min="6139" max="6140" width="11.140625" customWidth="1"/>
    <col min="6141" max="6141" width="12.42578125" customWidth="1"/>
    <col min="6142" max="6142" width="11.42578125" customWidth="1"/>
    <col min="6143" max="6143" width="13.5703125" customWidth="1"/>
    <col min="6382" max="6382" width="23.140625" customWidth="1"/>
    <col min="6383" max="6383" width="42.85546875" customWidth="1"/>
    <col min="6385" max="6385" width="11.28515625" customWidth="1"/>
    <col min="6386" max="6386" width="12.85546875" customWidth="1"/>
    <col min="6387" max="6387" width="12.140625" customWidth="1"/>
    <col min="6388" max="6388" width="11.7109375" customWidth="1"/>
    <col min="6389" max="6389" width="11.42578125" customWidth="1"/>
    <col min="6390" max="6390" width="12.7109375" customWidth="1"/>
    <col min="6391" max="6391" width="4.140625" customWidth="1"/>
    <col min="6392" max="6392" width="35.5703125" customWidth="1"/>
    <col min="6393" max="6393" width="12.5703125" customWidth="1"/>
    <col min="6394" max="6394" width="12.28515625" customWidth="1"/>
    <col min="6395" max="6396" width="11.140625" customWidth="1"/>
    <col min="6397" max="6397" width="12.42578125" customWidth="1"/>
    <col min="6398" max="6398" width="11.42578125" customWidth="1"/>
    <col min="6399" max="6399" width="13.5703125" customWidth="1"/>
    <col min="6638" max="6638" width="23.140625" customWidth="1"/>
    <col min="6639" max="6639" width="42.85546875" customWidth="1"/>
    <col min="6641" max="6641" width="11.28515625" customWidth="1"/>
    <col min="6642" max="6642" width="12.85546875" customWidth="1"/>
    <col min="6643" max="6643" width="12.140625" customWidth="1"/>
    <col min="6644" max="6644" width="11.7109375" customWidth="1"/>
    <col min="6645" max="6645" width="11.42578125" customWidth="1"/>
    <col min="6646" max="6646" width="12.7109375" customWidth="1"/>
    <col min="6647" max="6647" width="4.140625" customWidth="1"/>
    <col min="6648" max="6648" width="35.5703125" customWidth="1"/>
    <col min="6649" max="6649" width="12.5703125" customWidth="1"/>
    <col min="6650" max="6650" width="12.28515625" customWidth="1"/>
    <col min="6651" max="6652" width="11.140625" customWidth="1"/>
    <col min="6653" max="6653" width="12.42578125" customWidth="1"/>
    <col min="6654" max="6654" width="11.42578125" customWidth="1"/>
    <col min="6655" max="6655" width="13.5703125" customWidth="1"/>
    <col min="6894" max="6894" width="23.140625" customWidth="1"/>
    <col min="6895" max="6895" width="42.85546875" customWidth="1"/>
    <col min="6897" max="6897" width="11.28515625" customWidth="1"/>
    <col min="6898" max="6898" width="12.85546875" customWidth="1"/>
    <col min="6899" max="6899" width="12.140625" customWidth="1"/>
    <col min="6900" max="6900" width="11.7109375" customWidth="1"/>
    <col min="6901" max="6901" width="11.42578125" customWidth="1"/>
    <col min="6902" max="6902" width="12.7109375" customWidth="1"/>
    <col min="6903" max="6903" width="4.140625" customWidth="1"/>
    <col min="6904" max="6904" width="35.5703125" customWidth="1"/>
    <col min="6905" max="6905" width="12.5703125" customWidth="1"/>
    <col min="6906" max="6906" width="12.28515625" customWidth="1"/>
    <col min="6907" max="6908" width="11.140625" customWidth="1"/>
    <col min="6909" max="6909" width="12.42578125" customWidth="1"/>
    <col min="6910" max="6910" width="11.42578125" customWidth="1"/>
    <col min="6911" max="6911" width="13.5703125" customWidth="1"/>
    <col min="7150" max="7150" width="23.140625" customWidth="1"/>
    <col min="7151" max="7151" width="42.85546875" customWidth="1"/>
    <col min="7153" max="7153" width="11.28515625" customWidth="1"/>
    <col min="7154" max="7154" width="12.85546875" customWidth="1"/>
    <col min="7155" max="7155" width="12.140625" customWidth="1"/>
    <col min="7156" max="7156" width="11.7109375" customWidth="1"/>
    <col min="7157" max="7157" width="11.42578125" customWidth="1"/>
    <col min="7158" max="7158" width="12.7109375" customWidth="1"/>
    <col min="7159" max="7159" width="4.140625" customWidth="1"/>
    <col min="7160" max="7160" width="35.5703125" customWidth="1"/>
    <col min="7161" max="7161" width="12.5703125" customWidth="1"/>
    <col min="7162" max="7162" width="12.28515625" customWidth="1"/>
    <col min="7163" max="7164" width="11.140625" customWidth="1"/>
    <col min="7165" max="7165" width="12.42578125" customWidth="1"/>
    <col min="7166" max="7166" width="11.42578125" customWidth="1"/>
    <col min="7167" max="7167" width="13.5703125" customWidth="1"/>
    <col min="7406" max="7406" width="23.140625" customWidth="1"/>
    <col min="7407" max="7407" width="42.85546875" customWidth="1"/>
    <col min="7409" max="7409" width="11.28515625" customWidth="1"/>
    <col min="7410" max="7410" width="12.85546875" customWidth="1"/>
    <col min="7411" max="7411" width="12.140625" customWidth="1"/>
    <col min="7412" max="7412" width="11.7109375" customWidth="1"/>
    <col min="7413" max="7413" width="11.42578125" customWidth="1"/>
    <col min="7414" max="7414" width="12.7109375" customWidth="1"/>
    <col min="7415" max="7415" width="4.140625" customWidth="1"/>
    <col min="7416" max="7416" width="35.5703125" customWidth="1"/>
    <col min="7417" max="7417" width="12.5703125" customWidth="1"/>
    <col min="7418" max="7418" width="12.28515625" customWidth="1"/>
    <col min="7419" max="7420" width="11.140625" customWidth="1"/>
    <col min="7421" max="7421" width="12.42578125" customWidth="1"/>
    <col min="7422" max="7422" width="11.42578125" customWidth="1"/>
    <col min="7423" max="7423" width="13.5703125" customWidth="1"/>
    <col min="7662" max="7662" width="23.140625" customWidth="1"/>
    <col min="7663" max="7663" width="42.85546875" customWidth="1"/>
    <col min="7665" max="7665" width="11.28515625" customWidth="1"/>
    <col min="7666" max="7666" width="12.85546875" customWidth="1"/>
    <col min="7667" max="7667" width="12.140625" customWidth="1"/>
    <col min="7668" max="7668" width="11.7109375" customWidth="1"/>
    <col min="7669" max="7669" width="11.42578125" customWidth="1"/>
    <col min="7670" max="7670" width="12.7109375" customWidth="1"/>
    <col min="7671" max="7671" width="4.140625" customWidth="1"/>
    <col min="7672" max="7672" width="35.5703125" customWidth="1"/>
    <col min="7673" max="7673" width="12.5703125" customWidth="1"/>
    <col min="7674" max="7674" width="12.28515625" customWidth="1"/>
    <col min="7675" max="7676" width="11.140625" customWidth="1"/>
    <col min="7677" max="7677" width="12.42578125" customWidth="1"/>
    <col min="7678" max="7678" width="11.42578125" customWidth="1"/>
    <col min="7679" max="7679" width="13.5703125" customWidth="1"/>
    <col min="7918" max="7918" width="23.140625" customWidth="1"/>
    <col min="7919" max="7919" width="42.85546875" customWidth="1"/>
    <col min="7921" max="7921" width="11.28515625" customWidth="1"/>
    <col min="7922" max="7922" width="12.85546875" customWidth="1"/>
    <col min="7923" max="7923" width="12.140625" customWidth="1"/>
    <col min="7924" max="7924" width="11.7109375" customWidth="1"/>
    <col min="7925" max="7925" width="11.42578125" customWidth="1"/>
    <col min="7926" max="7926" width="12.7109375" customWidth="1"/>
    <col min="7927" max="7927" width="4.140625" customWidth="1"/>
    <col min="7928" max="7928" width="35.5703125" customWidth="1"/>
    <col min="7929" max="7929" width="12.5703125" customWidth="1"/>
    <col min="7930" max="7930" width="12.28515625" customWidth="1"/>
    <col min="7931" max="7932" width="11.140625" customWidth="1"/>
    <col min="7933" max="7933" width="12.42578125" customWidth="1"/>
    <col min="7934" max="7934" width="11.42578125" customWidth="1"/>
    <col min="7935" max="7935" width="13.5703125" customWidth="1"/>
    <col min="8174" max="8174" width="23.140625" customWidth="1"/>
    <col min="8175" max="8175" width="42.85546875" customWidth="1"/>
    <col min="8177" max="8177" width="11.28515625" customWidth="1"/>
    <col min="8178" max="8178" width="12.85546875" customWidth="1"/>
    <col min="8179" max="8179" width="12.140625" customWidth="1"/>
    <col min="8180" max="8180" width="11.7109375" customWidth="1"/>
    <col min="8181" max="8181" width="11.42578125" customWidth="1"/>
    <col min="8182" max="8182" width="12.7109375" customWidth="1"/>
    <col min="8183" max="8183" width="4.140625" customWidth="1"/>
    <col min="8184" max="8184" width="35.5703125" customWidth="1"/>
    <col min="8185" max="8185" width="12.5703125" customWidth="1"/>
    <col min="8186" max="8186" width="12.28515625" customWidth="1"/>
    <col min="8187" max="8188" width="11.140625" customWidth="1"/>
    <col min="8189" max="8189" width="12.42578125" customWidth="1"/>
    <col min="8190" max="8190" width="11.42578125" customWidth="1"/>
    <col min="8191" max="8191" width="13.5703125" customWidth="1"/>
    <col min="8430" max="8430" width="23.140625" customWidth="1"/>
    <col min="8431" max="8431" width="42.85546875" customWidth="1"/>
    <col min="8433" max="8433" width="11.28515625" customWidth="1"/>
    <col min="8434" max="8434" width="12.85546875" customWidth="1"/>
    <col min="8435" max="8435" width="12.140625" customWidth="1"/>
    <col min="8436" max="8436" width="11.7109375" customWidth="1"/>
    <col min="8437" max="8437" width="11.42578125" customWidth="1"/>
    <col min="8438" max="8438" width="12.7109375" customWidth="1"/>
    <col min="8439" max="8439" width="4.140625" customWidth="1"/>
    <col min="8440" max="8440" width="35.5703125" customWidth="1"/>
    <col min="8441" max="8441" width="12.5703125" customWidth="1"/>
    <col min="8442" max="8442" width="12.28515625" customWidth="1"/>
    <col min="8443" max="8444" width="11.140625" customWidth="1"/>
    <col min="8445" max="8445" width="12.42578125" customWidth="1"/>
    <col min="8446" max="8446" width="11.42578125" customWidth="1"/>
    <col min="8447" max="8447" width="13.5703125" customWidth="1"/>
    <col min="8686" max="8686" width="23.140625" customWidth="1"/>
    <col min="8687" max="8687" width="42.85546875" customWidth="1"/>
    <col min="8689" max="8689" width="11.28515625" customWidth="1"/>
    <col min="8690" max="8690" width="12.85546875" customWidth="1"/>
    <col min="8691" max="8691" width="12.140625" customWidth="1"/>
    <col min="8692" max="8692" width="11.7109375" customWidth="1"/>
    <col min="8693" max="8693" width="11.42578125" customWidth="1"/>
    <col min="8694" max="8694" width="12.7109375" customWidth="1"/>
    <col min="8695" max="8695" width="4.140625" customWidth="1"/>
    <col min="8696" max="8696" width="35.5703125" customWidth="1"/>
    <col min="8697" max="8697" width="12.5703125" customWidth="1"/>
    <col min="8698" max="8698" width="12.28515625" customWidth="1"/>
    <col min="8699" max="8700" width="11.140625" customWidth="1"/>
    <col min="8701" max="8701" width="12.42578125" customWidth="1"/>
    <col min="8702" max="8702" width="11.42578125" customWidth="1"/>
    <col min="8703" max="8703" width="13.5703125" customWidth="1"/>
    <col min="8942" max="8942" width="23.140625" customWidth="1"/>
    <col min="8943" max="8943" width="42.85546875" customWidth="1"/>
    <col min="8945" max="8945" width="11.28515625" customWidth="1"/>
    <col min="8946" max="8946" width="12.85546875" customWidth="1"/>
    <col min="8947" max="8947" width="12.140625" customWidth="1"/>
    <col min="8948" max="8948" width="11.7109375" customWidth="1"/>
    <col min="8949" max="8949" width="11.42578125" customWidth="1"/>
    <col min="8950" max="8950" width="12.7109375" customWidth="1"/>
    <col min="8951" max="8951" width="4.140625" customWidth="1"/>
    <col min="8952" max="8952" width="35.5703125" customWidth="1"/>
    <col min="8953" max="8953" width="12.5703125" customWidth="1"/>
    <col min="8954" max="8954" width="12.28515625" customWidth="1"/>
    <col min="8955" max="8956" width="11.140625" customWidth="1"/>
    <col min="8957" max="8957" width="12.42578125" customWidth="1"/>
    <col min="8958" max="8958" width="11.42578125" customWidth="1"/>
    <col min="8959" max="8959" width="13.5703125" customWidth="1"/>
    <col min="9198" max="9198" width="23.140625" customWidth="1"/>
    <col min="9199" max="9199" width="42.85546875" customWidth="1"/>
    <col min="9201" max="9201" width="11.28515625" customWidth="1"/>
    <col min="9202" max="9202" width="12.85546875" customWidth="1"/>
    <col min="9203" max="9203" width="12.140625" customWidth="1"/>
    <col min="9204" max="9204" width="11.7109375" customWidth="1"/>
    <col min="9205" max="9205" width="11.42578125" customWidth="1"/>
    <col min="9206" max="9206" width="12.7109375" customWidth="1"/>
    <col min="9207" max="9207" width="4.140625" customWidth="1"/>
    <col min="9208" max="9208" width="35.5703125" customWidth="1"/>
    <col min="9209" max="9209" width="12.5703125" customWidth="1"/>
    <col min="9210" max="9210" width="12.28515625" customWidth="1"/>
    <col min="9211" max="9212" width="11.140625" customWidth="1"/>
    <col min="9213" max="9213" width="12.42578125" customWidth="1"/>
    <col min="9214" max="9214" width="11.42578125" customWidth="1"/>
    <col min="9215" max="9215" width="13.5703125" customWidth="1"/>
    <col min="9454" max="9454" width="23.140625" customWidth="1"/>
    <col min="9455" max="9455" width="42.85546875" customWidth="1"/>
    <col min="9457" max="9457" width="11.28515625" customWidth="1"/>
    <col min="9458" max="9458" width="12.85546875" customWidth="1"/>
    <col min="9459" max="9459" width="12.140625" customWidth="1"/>
    <col min="9460" max="9460" width="11.7109375" customWidth="1"/>
    <col min="9461" max="9461" width="11.42578125" customWidth="1"/>
    <col min="9462" max="9462" width="12.7109375" customWidth="1"/>
    <col min="9463" max="9463" width="4.140625" customWidth="1"/>
    <col min="9464" max="9464" width="35.5703125" customWidth="1"/>
    <col min="9465" max="9465" width="12.5703125" customWidth="1"/>
    <col min="9466" max="9466" width="12.28515625" customWidth="1"/>
    <col min="9467" max="9468" width="11.140625" customWidth="1"/>
    <col min="9469" max="9469" width="12.42578125" customWidth="1"/>
    <col min="9470" max="9470" width="11.42578125" customWidth="1"/>
    <col min="9471" max="9471" width="13.5703125" customWidth="1"/>
    <col min="9710" max="9710" width="23.140625" customWidth="1"/>
    <col min="9711" max="9711" width="42.85546875" customWidth="1"/>
    <col min="9713" max="9713" width="11.28515625" customWidth="1"/>
    <col min="9714" max="9714" width="12.85546875" customWidth="1"/>
    <col min="9715" max="9715" width="12.140625" customWidth="1"/>
    <col min="9716" max="9716" width="11.7109375" customWidth="1"/>
    <col min="9717" max="9717" width="11.42578125" customWidth="1"/>
    <col min="9718" max="9718" width="12.7109375" customWidth="1"/>
    <col min="9719" max="9719" width="4.140625" customWidth="1"/>
    <col min="9720" max="9720" width="35.5703125" customWidth="1"/>
    <col min="9721" max="9721" width="12.5703125" customWidth="1"/>
    <col min="9722" max="9722" width="12.28515625" customWidth="1"/>
    <col min="9723" max="9724" width="11.140625" customWidth="1"/>
    <col min="9725" max="9725" width="12.42578125" customWidth="1"/>
    <col min="9726" max="9726" width="11.42578125" customWidth="1"/>
    <col min="9727" max="9727" width="13.5703125" customWidth="1"/>
    <col min="9966" max="9966" width="23.140625" customWidth="1"/>
    <col min="9967" max="9967" width="42.85546875" customWidth="1"/>
    <col min="9969" max="9969" width="11.28515625" customWidth="1"/>
    <col min="9970" max="9970" width="12.85546875" customWidth="1"/>
    <col min="9971" max="9971" width="12.140625" customWidth="1"/>
    <col min="9972" max="9972" width="11.7109375" customWidth="1"/>
    <col min="9973" max="9973" width="11.42578125" customWidth="1"/>
    <col min="9974" max="9974" width="12.7109375" customWidth="1"/>
    <col min="9975" max="9975" width="4.140625" customWidth="1"/>
    <col min="9976" max="9976" width="35.5703125" customWidth="1"/>
    <col min="9977" max="9977" width="12.5703125" customWidth="1"/>
    <col min="9978" max="9978" width="12.28515625" customWidth="1"/>
    <col min="9979" max="9980" width="11.140625" customWidth="1"/>
    <col min="9981" max="9981" width="12.42578125" customWidth="1"/>
    <col min="9982" max="9982" width="11.42578125" customWidth="1"/>
    <col min="9983" max="9983" width="13.5703125" customWidth="1"/>
    <col min="10222" max="10222" width="23.140625" customWidth="1"/>
    <col min="10223" max="10223" width="42.85546875" customWidth="1"/>
    <col min="10225" max="10225" width="11.28515625" customWidth="1"/>
    <col min="10226" max="10226" width="12.85546875" customWidth="1"/>
    <col min="10227" max="10227" width="12.140625" customWidth="1"/>
    <col min="10228" max="10228" width="11.7109375" customWidth="1"/>
    <col min="10229" max="10229" width="11.42578125" customWidth="1"/>
    <col min="10230" max="10230" width="12.7109375" customWidth="1"/>
    <col min="10231" max="10231" width="4.140625" customWidth="1"/>
    <col min="10232" max="10232" width="35.5703125" customWidth="1"/>
    <col min="10233" max="10233" width="12.5703125" customWidth="1"/>
    <col min="10234" max="10234" width="12.28515625" customWidth="1"/>
    <col min="10235" max="10236" width="11.140625" customWidth="1"/>
    <col min="10237" max="10237" width="12.42578125" customWidth="1"/>
    <col min="10238" max="10238" width="11.42578125" customWidth="1"/>
    <col min="10239" max="10239" width="13.5703125" customWidth="1"/>
    <col min="10478" max="10478" width="23.140625" customWidth="1"/>
    <col min="10479" max="10479" width="42.85546875" customWidth="1"/>
    <col min="10481" max="10481" width="11.28515625" customWidth="1"/>
    <col min="10482" max="10482" width="12.85546875" customWidth="1"/>
    <col min="10483" max="10483" width="12.140625" customWidth="1"/>
    <col min="10484" max="10484" width="11.7109375" customWidth="1"/>
    <col min="10485" max="10485" width="11.42578125" customWidth="1"/>
    <col min="10486" max="10486" width="12.7109375" customWidth="1"/>
    <col min="10487" max="10487" width="4.140625" customWidth="1"/>
    <col min="10488" max="10488" width="35.5703125" customWidth="1"/>
    <col min="10489" max="10489" width="12.5703125" customWidth="1"/>
    <col min="10490" max="10490" width="12.28515625" customWidth="1"/>
    <col min="10491" max="10492" width="11.140625" customWidth="1"/>
    <col min="10493" max="10493" width="12.42578125" customWidth="1"/>
    <col min="10494" max="10494" width="11.42578125" customWidth="1"/>
    <col min="10495" max="10495" width="13.5703125" customWidth="1"/>
    <col min="10734" max="10734" width="23.140625" customWidth="1"/>
    <col min="10735" max="10735" width="42.85546875" customWidth="1"/>
    <col min="10737" max="10737" width="11.28515625" customWidth="1"/>
    <col min="10738" max="10738" width="12.85546875" customWidth="1"/>
    <col min="10739" max="10739" width="12.140625" customWidth="1"/>
    <col min="10740" max="10740" width="11.7109375" customWidth="1"/>
    <col min="10741" max="10741" width="11.42578125" customWidth="1"/>
    <col min="10742" max="10742" width="12.7109375" customWidth="1"/>
    <col min="10743" max="10743" width="4.140625" customWidth="1"/>
    <col min="10744" max="10744" width="35.5703125" customWidth="1"/>
    <col min="10745" max="10745" width="12.5703125" customWidth="1"/>
    <col min="10746" max="10746" width="12.28515625" customWidth="1"/>
    <col min="10747" max="10748" width="11.140625" customWidth="1"/>
    <col min="10749" max="10749" width="12.42578125" customWidth="1"/>
    <col min="10750" max="10750" width="11.42578125" customWidth="1"/>
    <col min="10751" max="10751" width="13.5703125" customWidth="1"/>
    <col min="10990" max="10990" width="23.140625" customWidth="1"/>
    <col min="10991" max="10991" width="42.85546875" customWidth="1"/>
    <col min="10993" max="10993" width="11.28515625" customWidth="1"/>
    <col min="10994" max="10994" width="12.85546875" customWidth="1"/>
    <col min="10995" max="10995" width="12.140625" customWidth="1"/>
    <col min="10996" max="10996" width="11.7109375" customWidth="1"/>
    <col min="10997" max="10997" width="11.42578125" customWidth="1"/>
    <col min="10998" max="10998" width="12.7109375" customWidth="1"/>
    <col min="10999" max="10999" width="4.140625" customWidth="1"/>
    <col min="11000" max="11000" width="35.5703125" customWidth="1"/>
    <col min="11001" max="11001" width="12.5703125" customWidth="1"/>
    <col min="11002" max="11002" width="12.28515625" customWidth="1"/>
    <col min="11003" max="11004" width="11.140625" customWidth="1"/>
    <col min="11005" max="11005" width="12.42578125" customWidth="1"/>
    <col min="11006" max="11006" width="11.42578125" customWidth="1"/>
    <col min="11007" max="11007" width="13.5703125" customWidth="1"/>
    <col min="11246" max="11246" width="23.140625" customWidth="1"/>
    <col min="11247" max="11247" width="42.85546875" customWidth="1"/>
    <col min="11249" max="11249" width="11.28515625" customWidth="1"/>
    <col min="11250" max="11250" width="12.85546875" customWidth="1"/>
    <col min="11251" max="11251" width="12.140625" customWidth="1"/>
    <col min="11252" max="11252" width="11.7109375" customWidth="1"/>
    <col min="11253" max="11253" width="11.42578125" customWidth="1"/>
    <col min="11254" max="11254" width="12.7109375" customWidth="1"/>
    <col min="11255" max="11255" width="4.140625" customWidth="1"/>
    <col min="11256" max="11256" width="35.5703125" customWidth="1"/>
    <col min="11257" max="11257" width="12.5703125" customWidth="1"/>
    <col min="11258" max="11258" width="12.28515625" customWidth="1"/>
    <col min="11259" max="11260" width="11.140625" customWidth="1"/>
    <col min="11261" max="11261" width="12.42578125" customWidth="1"/>
    <col min="11262" max="11262" width="11.42578125" customWidth="1"/>
    <col min="11263" max="11263" width="13.5703125" customWidth="1"/>
    <col min="11502" max="11502" width="23.140625" customWidth="1"/>
    <col min="11503" max="11503" width="42.85546875" customWidth="1"/>
    <col min="11505" max="11505" width="11.28515625" customWidth="1"/>
    <col min="11506" max="11506" width="12.85546875" customWidth="1"/>
    <col min="11507" max="11507" width="12.140625" customWidth="1"/>
    <col min="11508" max="11508" width="11.7109375" customWidth="1"/>
    <col min="11509" max="11509" width="11.42578125" customWidth="1"/>
    <col min="11510" max="11510" width="12.7109375" customWidth="1"/>
    <col min="11511" max="11511" width="4.140625" customWidth="1"/>
    <col min="11512" max="11512" width="35.5703125" customWidth="1"/>
    <col min="11513" max="11513" width="12.5703125" customWidth="1"/>
    <col min="11514" max="11514" width="12.28515625" customWidth="1"/>
    <col min="11515" max="11516" width="11.140625" customWidth="1"/>
    <col min="11517" max="11517" width="12.42578125" customWidth="1"/>
    <col min="11518" max="11518" width="11.42578125" customWidth="1"/>
    <col min="11519" max="11519" width="13.5703125" customWidth="1"/>
    <col min="11758" max="11758" width="23.140625" customWidth="1"/>
    <col min="11759" max="11759" width="42.85546875" customWidth="1"/>
    <col min="11761" max="11761" width="11.28515625" customWidth="1"/>
    <col min="11762" max="11762" width="12.85546875" customWidth="1"/>
    <col min="11763" max="11763" width="12.140625" customWidth="1"/>
    <col min="11764" max="11764" width="11.7109375" customWidth="1"/>
    <col min="11765" max="11765" width="11.42578125" customWidth="1"/>
    <col min="11766" max="11766" width="12.7109375" customWidth="1"/>
    <col min="11767" max="11767" width="4.140625" customWidth="1"/>
    <col min="11768" max="11768" width="35.5703125" customWidth="1"/>
    <col min="11769" max="11769" width="12.5703125" customWidth="1"/>
    <col min="11770" max="11770" width="12.28515625" customWidth="1"/>
    <col min="11771" max="11772" width="11.140625" customWidth="1"/>
    <col min="11773" max="11773" width="12.42578125" customWidth="1"/>
    <col min="11774" max="11774" width="11.42578125" customWidth="1"/>
    <col min="11775" max="11775" width="13.5703125" customWidth="1"/>
    <col min="12014" max="12014" width="23.140625" customWidth="1"/>
    <col min="12015" max="12015" width="42.85546875" customWidth="1"/>
    <col min="12017" max="12017" width="11.28515625" customWidth="1"/>
    <col min="12018" max="12018" width="12.85546875" customWidth="1"/>
    <col min="12019" max="12019" width="12.140625" customWidth="1"/>
    <col min="12020" max="12020" width="11.7109375" customWidth="1"/>
    <col min="12021" max="12021" width="11.42578125" customWidth="1"/>
    <col min="12022" max="12022" width="12.7109375" customWidth="1"/>
    <col min="12023" max="12023" width="4.140625" customWidth="1"/>
    <col min="12024" max="12024" width="35.5703125" customWidth="1"/>
    <col min="12025" max="12025" width="12.5703125" customWidth="1"/>
    <col min="12026" max="12026" width="12.28515625" customWidth="1"/>
    <col min="12027" max="12028" width="11.140625" customWidth="1"/>
    <col min="12029" max="12029" width="12.42578125" customWidth="1"/>
    <col min="12030" max="12030" width="11.42578125" customWidth="1"/>
    <col min="12031" max="12031" width="13.5703125" customWidth="1"/>
    <col min="12270" max="12270" width="23.140625" customWidth="1"/>
    <col min="12271" max="12271" width="42.85546875" customWidth="1"/>
    <col min="12273" max="12273" width="11.28515625" customWidth="1"/>
    <col min="12274" max="12274" width="12.85546875" customWidth="1"/>
    <col min="12275" max="12275" width="12.140625" customWidth="1"/>
    <col min="12276" max="12276" width="11.7109375" customWidth="1"/>
    <col min="12277" max="12277" width="11.42578125" customWidth="1"/>
    <col min="12278" max="12278" width="12.7109375" customWidth="1"/>
    <col min="12279" max="12279" width="4.140625" customWidth="1"/>
    <col min="12280" max="12280" width="35.5703125" customWidth="1"/>
    <col min="12281" max="12281" width="12.5703125" customWidth="1"/>
    <col min="12282" max="12282" width="12.28515625" customWidth="1"/>
    <col min="12283" max="12284" width="11.140625" customWidth="1"/>
    <col min="12285" max="12285" width="12.42578125" customWidth="1"/>
    <col min="12286" max="12286" width="11.42578125" customWidth="1"/>
    <col min="12287" max="12287" width="13.5703125" customWidth="1"/>
    <col min="12526" max="12526" width="23.140625" customWidth="1"/>
    <col min="12527" max="12527" width="42.85546875" customWidth="1"/>
    <col min="12529" max="12529" width="11.28515625" customWidth="1"/>
    <col min="12530" max="12530" width="12.85546875" customWidth="1"/>
    <col min="12531" max="12531" width="12.140625" customWidth="1"/>
    <col min="12532" max="12532" width="11.7109375" customWidth="1"/>
    <col min="12533" max="12533" width="11.42578125" customWidth="1"/>
    <col min="12534" max="12534" width="12.7109375" customWidth="1"/>
    <col min="12535" max="12535" width="4.140625" customWidth="1"/>
    <col min="12536" max="12536" width="35.5703125" customWidth="1"/>
    <col min="12537" max="12537" width="12.5703125" customWidth="1"/>
    <col min="12538" max="12538" width="12.28515625" customWidth="1"/>
    <col min="12539" max="12540" width="11.140625" customWidth="1"/>
    <col min="12541" max="12541" width="12.42578125" customWidth="1"/>
    <col min="12542" max="12542" width="11.42578125" customWidth="1"/>
    <col min="12543" max="12543" width="13.5703125" customWidth="1"/>
    <col min="12782" max="12782" width="23.140625" customWidth="1"/>
    <col min="12783" max="12783" width="42.85546875" customWidth="1"/>
    <col min="12785" max="12785" width="11.28515625" customWidth="1"/>
    <col min="12786" max="12786" width="12.85546875" customWidth="1"/>
    <col min="12787" max="12787" width="12.140625" customWidth="1"/>
    <col min="12788" max="12788" width="11.7109375" customWidth="1"/>
    <col min="12789" max="12789" width="11.42578125" customWidth="1"/>
    <col min="12790" max="12790" width="12.7109375" customWidth="1"/>
    <col min="12791" max="12791" width="4.140625" customWidth="1"/>
    <col min="12792" max="12792" width="35.5703125" customWidth="1"/>
    <col min="12793" max="12793" width="12.5703125" customWidth="1"/>
    <col min="12794" max="12794" width="12.28515625" customWidth="1"/>
    <col min="12795" max="12796" width="11.140625" customWidth="1"/>
    <col min="12797" max="12797" width="12.42578125" customWidth="1"/>
    <col min="12798" max="12798" width="11.42578125" customWidth="1"/>
    <col min="12799" max="12799" width="13.5703125" customWidth="1"/>
    <col min="13038" max="13038" width="23.140625" customWidth="1"/>
    <col min="13039" max="13039" width="42.85546875" customWidth="1"/>
    <col min="13041" max="13041" width="11.28515625" customWidth="1"/>
    <col min="13042" max="13042" width="12.85546875" customWidth="1"/>
    <col min="13043" max="13043" width="12.140625" customWidth="1"/>
    <col min="13044" max="13044" width="11.7109375" customWidth="1"/>
    <col min="13045" max="13045" width="11.42578125" customWidth="1"/>
    <col min="13046" max="13046" width="12.7109375" customWidth="1"/>
    <col min="13047" max="13047" width="4.140625" customWidth="1"/>
    <col min="13048" max="13048" width="35.5703125" customWidth="1"/>
    <col min="13049" max="13049" width="12.5703125" customWidth="1"/>
    <col min="13050" max="13050" width="12.28515625" customWidth="1"/>
    <col min="13051" max="13052" width="11.140625" customWidth="1"/>
    <col min="13053" max="13053" width="12.42578125" customWidth="1"/>
    <col min="13054" max="13054" width="11.42578125" customWidth="1"/>
    <col min="13055" max="13055" width="13.5703125" customWidth="1"/>
    <col min="13294" max="13294" width="23.140625" customWidth="1"/>
    <col min="13295" max="13295" width="42.85546875" customWidth="1"/>
    <col min="13297" max="13297" width="11.28515625" customWidth="1"/>
    <col min="13298" max="13298" width="12.85546875" customWidth="1"/>
    <col min="13299" max="13299" width="12.140625" customWidth="1"/>
    <col min="13300" max="13300" width="11.7109375" customWidth="1"/>
    <col min="13301" max="13301" width="11.42578125" customWidth="1"/>
    <col min="13302" max="13302" width="12.7109375" customWidth="1"/>
    <col min="13303" max="13303" width="4.140625" customWidth="1"/>
    <col min="13304" max="13304" width="35.5703125" customWidth="1"/>
    <col min="13305" max="13305" width="12.5703125" customWidth="1"/>
    <col min="13306" max="13306" width="12.28515625" customWidth="1"/>
    <col min="13307" max="13308" width="11.140625" customWidth="1"/>
    <col min="13309" max="13309" width="12.42578125" customWidth="1"/>
    <col min="13310" max="13310" width="11.42578125" customWidth="1"/>
    <col min="13311" max="13311" width="13.5703125" customWidth="1"/>
    <col min="13550" max="13550" width="23.140625" customWidth="1"/>
    <col min="13551" max="13551" width="42.85546875" customWidth="1"/>
    <col min="13553" max="13553" width="11.28515625" customWidth="1"/>
    <col min="13554" max="13554" width="12.85546875" customWidth="1"/>
    <col min="13555" max="13555" width="12.140625" customWidth="1"/>
    <col min="13556" max="13556" width="11.7109375" customWidth="1"/>
    <col min="13557" max="13557" width="11.42578125" customWidth="1"/>
    <col min="13558" max="13558" width="12.7109375" customWidth="1"/>
    <col min="13559" max="13559" width="4.140625" customWidth="1"/>
    <col min="13560" max="13560" width="35.5703125" customWidth="1"/>
    <col min="13561" max="13561" width="12.5703125" customWidth="1"/>
    <col min="13562" max="13562" width="12.28515625" customWidth="1"/>
    <col min="13563" max="13564" width="11.140625" customWidth="1"/>
    <col min="13565" max="13565" width="12.42578125" customWidth="1"/>
    <col min="13566" max="13566" width="11.42578125" customWidth="1"/>
    <col min="13567" max="13567" width="13.5703125" customWidth="1"/>
    <col min="13806" max="13806" width="23.140625" customWidth="1"/>
    <col min="13807" max="13807" width="42.85546875" customWidth="1"/>
    <col min="13809" max="13809" width="11.28515625" customWidth="1"/>
    <col min="13810" max="13810" width="12.85546875" customWidth="1"/>
    <col min="13811" max="13811" width="12.140625" customWidth="1"/>
    <col min="13812" max="13812" width="11.7109375" customWidth="1"/>
    <col min="13813" max="13813" width="11.42578125" customWidth="1"/>
    <col min="13814" max="13814" width="12.7109375" customWidth="1"/>
    <col min="13815" max="13815" width="4.140625" customWidth="1"/>
    <col min="13816" max="13816" width="35.5703125" customWidth="1"/>
    <col min="13817" max="13817" width="12.5703125" customWidth="1"/>
    <col min="13818" max="13818" width="12.28515625" customWidth="1"/>
    <col min="13819" max="13820" width="11.140625" customWidth="1"/>
    <col min="13821" max="13821" width="12.42578125" customWidth="1"/>
    <col min="13822" max="13822" width="11.42578125" customWidth="1"/>
    <col min="13823" max="13823" width="13.5703125" customWidth="1"/>
    <col min="14062" max="14062" width="23.140625" customWidth="1"/>
    <col min="14063" max="14063" width="42.85546875" customWidth="1"/>
    <col min="14065" max="14065" width="11.28515625" customWidth="1"/>
    <col min="14066" max="14066" width="12.85546875" customWidth="1"/>
    <col min="14067" max="14067" width="12.140625" customWidth="1"/>
    <col min="14068" max="14068" width="11.7109375" customWidth="1"/>
    <col min="14069" max="14069" width="11.42578125" customWidth="1"/>
    <col min="14070" max="14070" width="12.7109375" customWidth="1"/>
    <col min="14071" max="14071" width="4.140625" customWidth="1"/>
    <col min="14072" max="14072" width="35.5703125" customWidth="1"/>
    <col min="14073" max="14073" width="12.5703125" customWidth="1"/>
    <col min="14074" max="14074" width="12.28515625" customWidth="1"/>
    <col min="14075" max="14076" width="11.140625" customWidth="1"/>
    <col min="14077" max="14077" width="12.42578125" customWidth="1"/>
    <col min="14078" max="14078" width="11.42578125" customWidth="1"/>
    <col min="14079" max="14079" width="13.5703125" customWidth="1"/>
    <col min="14318" max="14318" width="23.140625" customWidth="1"/>
    <col min="14319" max="14319" width="42.85546875" customWidth="1"/>
    <col min="14321" max="14321" width="11.28515625" customWidth="1"/>
    <col min="14322" max="14322" width="12.85546875" customWidth="1"/>
    <col min="14323" max="14323" width="12.140625" customWidth="1"/>
    <col min="14324" max="14324" width="11.7109375" customWidth="1"/>
    <col min="14325" max="14325" width="11.42578125" customWidth="1"/>
    <col min="14326" max="14326" width="12.7109375" customWidth="1"/>
    <col min="14327" max="14327" width="4.140625" customWidth="1"/>
    <col min="14328" max="14328" width="35.5703125" customWidth="1"/>
    <col min="14329" max="14329" width="12.5703125" customWidth="1"/>
    <col min="14330" max="14330" width="12.28515625" customWidth="1"/>
    <col min="14331" max="14332" width="11.140625" customWidth="1"/>
    <col min="14333" max="14333" width="12.42578125" customWidth="1"/>
    <col min="14334" max="14334" width="11.42578125" customWidth="1"/>
    <col min="14335" max="14335" width="13.5703125" customWidth="1"/>
    <col min="14574" max="14574" width="23.140625" customWidth="1"/>
    <col min="14575" max="14575" width="42.85546875" customWidth="1"/>
    <col min="14577" max="14577" width="11.28515625" customWidth="1"/>
    <col min="14578" max="14578" width="12.85546875" customWidth="1"/>
    <col min="14579" max="14579" width="12.140625" customWidth="1"/>
    <col min="14580" max="14580" width="11.7109375" customWidth="1"/>
    <col min="14581" max="14581" width="11.42578125" customWidth="1"/>
    <col min="14582" max="14582" width="12.7109375" customWidth="1"/>
    <col min="14583" max="14583" width="4.140625" customWidth="1"/>
    <col min="14584" max="14584" width="35.5703125" customWidth="1"/>
    <col min="14585" max="14585" width="12.5703125" customWidth="1"/>
    <col min="14586" max="14586" width="12.28515625" customWidth="1"/>
    <col min="14587" max="14588" width="11.140625" customWidth="1"/>
    <col min="14589" max="14589" width="12.42578125" customWidth="1"/>
    <col min="14590" max="14590" width="11.42578125" customWidth="1"/>
    <col min="14591" max="14591" width="13.5703125" customWidth="1"/>
    <col min="14830" max="14830" width="23.140625" customWidth="1"/>
    <col min="14831" max="14831" width="42.85546875" customWidth="1"/>
    <col min="14833" max="14833" width="11.28515625" customWidth="1"/>
    <col min="14834" max="14834" width="12.85546875" customWidth="1"/>
    <col min="14835" max="14835" width="12.140625" customWidth="1"/>
    <col min="14836" max="14836" width="11.7109375" customWidth="1"/>
    <col min="14837" max="14837" width="11.42578125" customWidth="1"/>
    <col min="14838" max="14838" width="12.7109375" customWidth="1"/>
    <col min="14839" max="14839" width="4.140625" customWidth="1"/>
    <col min="14840" max="14840" width="35.5703125" customWidth="1"/>
    <col min="14841" max="14841" width="12.5703125" customWidth="1"/>
    <col min="14842" max="14842" width="12.28515625" customWidth="1"/>
    <col min="14843" max="14844" width="11.140625" customWidth="1"/>
    <col min="14845" max="14845" width="12.42578125" customWidth="1"/>
    <col min="14846" max="14846" width="11.42578125" customWidth="1"/>
    <col min="14847" max="14847" width="13.5703125" customWidth="1"/>
    <col min="15086" max="15086" width="23.140625" customWidth="1"/>
    <col min="15087" max="15087" width="42.85546875" customWidth="1"/>
    <col min="15089" max="15089" width="11.28515625" customWidth="1"/>
    <col min="15090" max="15090" width="12.85546875" customWidth="1"/>
    <col min="15091" max="15091" width="12.140625" customWidth="1"/>
    <col min="15092" max="15092" width="11.7109375" customWidth="1"/>
    <col min="15093" max="15093" width="11.42578125" customWidth="1"/>
    <col min="15094" max="15094" width="12.7109375" customWidth="1"/>
    <col min="15095" max="15095" width="4.140625" customWidth="1"/>
    <col min="15096" max="15096" width="35.5703125" customWidth="1"/>
    <col min="15097" max="15097" width="12.5703125" customWidth="1"/>
    <col min="15098" max="15098" width="12.28515625" customWidth="1"/>
    <col min="15099" max="15100" width="11.140625" customWidth="1"/>
    <col min="15101" max="15101" width="12.42578125" customWidth="1"/>
    <col min="15102" max="15102" width="11.42578125" customWidth="1"/>
    <col min="15103" max="15103" width="13.5703125" customWidth="1"/>
    <col min="15342" max="15342" width="23.140625" customWidth="1"/>
    <col min="15343" max="15343" width="42.85546875" customWidth="1"/>
    <col min="15345" max="15345" width="11.28515625" customWidth="1"/>
    <col min="15346" max="15346" width="12.85546875" customWidth="1"/>
    <col min="15347" max="15347" width="12.140625" customWidth="1"/>
    <col min="15348" max="15348" width="11.7109375" customWidth="1"/>
    <col min="15349" max="15349" width="11.42578125" customWidth="1"/>
    <col min="15350" max="15350" width="12.7109375" customWidth="1"/>
    <col min="15351" max="15351" width="4.140625" customWidth="1"/>
    <col min="15352" max="15352" width="35.5703125" customWidth="1"/>
    <col min="15353" max="15353" width="12.5703125" customWidth="1"/>
    <col min="15354" max="15354" width="12.28515625" customWidth="1"/>
    <col min="15355" max="15356" width="11.140625" customWidth="1"/>
    <col min="15357" max="15357" width="12.42578125" customWidth="1"/>
    <col min="15358" max="15358" width="11.42578125" customWidth="1"/>
    <col min="15359" max="15359" width="13.5703125" customWidth="1"/>
    <col min="15598" max="15598" width="23.140625" customWidth="1"/>
    <col min="15599" max="15599" width="42.85546875" customWidth="1"/>
    <col min="15601" max="15601" width="11.28515625" customWidth="1"/>
    <col min="15602" max="15602" width="12.85546875" customWidth="1"/>
    <col min="15603" max="15603" width="12.140625" customWidth="1"/>
    <col min="15604" max="15604" width="11.7109375" customWidth="1"/>
    <col min="15605" max="15605" width="11.42578125" customWidth="1"/>
    <col min="15606" max="15606" width="12.7109375" customWidth="1"/>
    <col min="15607" max="15607" width="4.140625" customWidth="1"/>
    <col min="15608" max="15608" width="35.5703125" customWidth="1"/>
    <col min="15609" max="15609" width="12.5703125" customWidth="1"/>
    <col min="15610" max="15610" width="12.28515625" customWidth="1"/>
    <col min="15611" max="15612" width="11.140625" customWidth="1"/>
    <col min="15613" max="15613" width="12.42578125" customWidth="1"/>
    <col min="15614" max="15614" width="11.42578125" customWidth="1"/>
    <col min="15615" max="15615" width="13.5703125" customWidth="1"/>
    <col min="15854" max="15854" width="23.140625" customWidth="1"/>
    <col min="15855" max="15855" width="42.85546875" customWidth="1"/>
    <col min="15857" max="15857" width="11.28515625" customWidth="1"/>
    <col min="15858" max="15858" width="12.85546875" customWidth="1"/>
    <col min="15859" max="15859" width="12.140625" customWidth="1"/>
    <col min="15860" max="15860" width="11.7109375" customWidth="1"/>
    <col min="15861" max="15861" width="11.42578125" customWidth="1"/>
    <col min="15862" max="15862" width="12.7109375" customWidth="1"/>
    <col min="15863" max="15863" width="4.140625" customWidth="1"/>
    <col min="15864" max="15864" width="35.5703125" customWidth="1"/>
    <col min="15865" max="15865" width="12.5703125" customWidth="1"/>
    <col min="15866" max="15866" width="12.28515625" customWidth="1"/>
    <col min="15867" max="15868" width="11.140625" customWidth="1"/>
    <col min="15869" max="15869" width="12.42578125" customWidth="1"/>
    <col min="15870" max="15870" width="11.42578125" customWidth="1"/>
    <col min="15871" max="15871" width="13.5703125" customWidth="1"/>
    <col min="16110" max="16110" width="23.140625" customWidth="1"/>
    <col min="16111" max="16111" width="42.85546875" customWidth="1"/>
    <col min="16113" max="16113" width="11.28515625" customWidth="1"/>
    <col min="16114" max="16114" width="12.85546875" customWidth="1"/>
    <col min="16115" max="16115" width="12.140625" customWidth="1"/>
    <col min="16116" max="16116" width="11.7109375" customWidth="1"/>
    <col min="16117" max="16117" width="11.42578125" customWidth="1"/>
    <col min="16118" max="16118" width="12.7109375" customWidth="1"/>
    <col min="16119" max="16119" width="4.140625" customWidth="1"/>
    <col min="16120" max="16120" width="35.5703125" customWidth="1"/>
    <col min="16121" max="16121" width="12.5703125" customWidth="1"/>
    <col min="16122" max="16122" width="12.28515625" customWidth="1"/>
    <col min="16123" max="16124" width="11.140625" customWidth="1"/>
    <col min="16125" max="16125" width="12.42578125" customWidth="1"/>
    <col min="16126" max="16126" width="11.42578125" customWidth="1"/>
    <col min="16127" max="16127" width="13.5703125" customWidth="1"/>
  </cols>
  <sheetData>
    <row r="2" spans="1:9" ht="18.75" x14ac:dyDescent="0.3">
      <c r="A2" s="1"/>
      <c r="B2" s="2" t="s">
        <v>0</v>
      </c>
      <c r="C2" s="1"/>
      <c r="D2" s="1"/>
      <c r="E2" s="1"/>
      <c r="F2" s="1"/>
      <c r="G2" s="3"/>
      <c r="H2" s="3"/>
      <c r="I2" s="278"/>
    </row>
    <row r="3" spans="1:9" ht="18.75" x14ac:dyDescent="0.3">
      <c r="A3" s="2" t="s">
        <v>2</v>
      </c>
      <c r="B3" s="2"/>
      <c r="C3" s="2"/>
      <c r="D3" s="2"/>
      <c r="E3" s="2"/>
      <c r="F3" s="2"/>
      <c r="G3" s="3"/>
      <c r="H3" s="3"/>
      <c r="I3" s="278"/>
    </row>
    <row r="4" spans="1:9" ht="18.75" x14ac:dyDescent="0.3">
      <c r="A4" s="2" t="s">
        <v>3</v>
      </c>
      <c r="B4" s="2"/>
      <c r="C4" s="2"/>
      <c r="D4" s="2"/>
      <c r="E4" s="2"/>
      <c r="F4" s="2"/>
      <c r="G4" s="3"/>
      <c r="H4" s="3"/>
      <c r="I4" s="278"/>
    </row>
    <row r="5" spans="1:9" ht="18.75" x14ac:dyDescent="0.3">
      <c r="A5" s="2" t="s">
        <v>194</v>
      </c>
      <c r="B5" s="2"/>
      <c r="C5" s="2"/>
      <c r="D5" s="2"/>
      <c r="E5" s="2"/>
      <c r="F5" s="2"/>
      <c r="G5" s="3"/>
      <c r="H5" s="3"/>
      <c r="I5" s="278"/>
    </row>
    <row r="6" spans="1:9" ht="18.75" x14ac:dyDescent="0.3">
      <c r="A6" s="2" t="s">
        <v>5</v>
      </c>
      <c r="B6" s="2"/>
      <c r="C6" s="2"/>
      <c r="D6" s="2"/>
      <c r="E6" s="2"/>
      <c r="F6" s="2"/>
      <c r="G6" s="3"/>
      <c r="H6" s="3"/>
      <c r="I6" s="278"/>
    </row>
    <row r="7" spans="1:9" ht="15.75" x14ac:dyDescent="0.25">
      <c r="A7" s="4"/>
      <c r="B7" s="4" t="s">
        <v>4</v>
      </c>
      <c r="C7" s="4"/>
      <c r="D7" s="4"/>
      <c r="E7" s="4"/>
      <c r="F7" s="4"/>
      <c r="G7" s="3"/>
      <c r="H7" s="3"/>
      <c r="I7" s="279"/>
    </row>
    <row r="8" spans="1:9" ht="16.5" thickBot="1" x14ac:dyDescent="0.3">
      <c r="A8" s="4" t="s">
        <v>4</v>
      </c>
      <c r="B8" s="4"/>
      <c r="C8" s="4"/>
      <c r="D8" s="4"/>
      <c r="E8" s="4"/>
      <c r="F8" s="4"/>
      <c r="G8" s="3"/>
      <c r="H8" s="3"/>
      <c r="I8" s="278"/>
    </row>
    <row r="9" spans="1:9" x14ac:dyDescent="0.25">
      <c r="A9" s="5" t="s">
        <v>7</v>
      </c>
      <c r="B9" s="6"/>
      <c r="C9" s="7"/>
      <c r="D9" s="7"/>
      <c r="E9" s="7"/>
      <c r="F9" s="7"/>
      <c r="G9" s="7"/>
      <c r="H9" s="8"/>
      <c r="I9" s="280"/>
    </row>
    <row r="10" spans="1:9" x14ac:dyDescent="0.25">
      <c r="A10" s="10" t="s">
        <v>8</v>
      </c>
      <c r="B10" s="86">
        <f>6203.5</f>
        <v>6203.5</v>
      </c>
      <c r="C10" s="11"/>
      <c r="D10" s="11"/>
      <c r="E10" s="11"/>
      <c r="F10" s="11"/>
      <c r="G10" s="11"/>
      <c r="H10" s="12"/>
      <c r="I10" s="280"/>
    </row>
    <row r="11" spans="1:9" x14ac:dyDescent="0.25">
      <c r="A11" s="13" t="s">
        <v>12</v>
      </c>
      <c r="B11" s="87" t="s">
        <v>13</v>
      </c>
      <c r="C11" s="14"/>
      <c r="D11" s="14"/>
      <c r="E11" s="14"/>
      <c r="F11" s="14"/>
      <c r="G11" s="14"/>
      <c r="H11" s="15"/>
      <c r="I11" s="280"/>
    </row>
    <row r="12" spans="1:9" x14ac:dyDescent="0.25">
      <c r="A12" s="16" t="s">
        <v>20</v>
      </c>
      <c r="B12" s="86">
        <f>B10</f>
        <v>6203.5</v>
      </c>
      <c r="C12" s="11"/>
      <c r="D12" s="11"/>
      <c r="E12" s="11"/>
      <c r="F12" s="11"/>
      <c r="G12" s="11"/>
      <c r="H12" s="12"/>
      <c r="I12" s="280"/>
    </row>
    <row r="13" spans="1:9" ht="15.75" thickBot="1" x14ac:dyDescent="0.3">
      <c r="A13" s="17" t="s">
        <v>22</v>
      </c>
      <c r="B13" s="18">
        <v>0</v>
      </c>
      <c r="C13" s="19"/>
      <c r="D13" s="19"/>
      <c r="E13" s="19"/>
      <c r="F13" s="19"/>
      <c r="G13" s="19"/>
      <c r="H13" s="20"/>
      <c r="I13" s="280"/>
    </row>
    <row r="14" spans="1:9" x14ac:dyDescent="0.25">
      <c r="A14" s="67"/>
      <c r="B14" s="67"/>
      <c r="C14" s="64" t="s">
        <v>25</v>
      </c>
      <c r="D14" s="65"/>
      <c r="E14" s="64" t="s">
        <v>26</v>
      </c>
      <c r="F14" s="65"/>
      <c r="G14" s="64" t="s">
        <v>27</v>
      </c>
      <c r="H14" s="65"/>
      <c r="I14" s="281"/>
    </row>
    <row r="15" spans="1:9" x14ac:dyDescent="0.25">
      <c r="A15" s="21" t="s">
        <v>29</v>
      </c>
      <c r="B15" s="23" t="s">
        <v>30</v>
      </c>
      <c r="C15" s="24" t="s">
        <v>31</v>
      </c>
      <c r="D15" s="25" t="s">
        <v>32</v>
      </c>
      <c r="E15" s="24" t="s">
        <v>31</v>
      </c>
      <c r="F15" s="25" t="s">
        <v>32</v>
      </c>
      <c r="G15" s="24" t="s">
        <v>31</v>
      </c>
      <c r="H15" s="25" t="s">
        <v>32</v>
      </c>
      <c r="I15" s="281"/>
    </row>
    <row r="16" spans="1:9" x14ac:dyDescent="0.25">
      <c r="A16" s="21" t="s">
        <v>33</v>
      </c>
      <c r="B16" s="21"/>
      <c r="C16" s="24" t="s">
        <v>34</v>
      </c>
      <c r="D16" s="25" t="s">
        <v>35</v>
      </c>
      <c r="E16" s="24" t="s">
        <v>34</v>
      </c>
      <c r="F16" s="25" t="s">
        <v>36</v>
      </c>
      <c r="G16" s="24" t="s">
        <v>34</v>
      </c>
      <c r="H16" s="25" t="s">
        <v>36</v>
      </c>
      <c r="I16" s="280"/>
    </row>
    <row r="17" spans="1:9" x14ac:dyDescent="0.25">
      <c r="A17" s="21"/>
      <c r="B17" s="21"/>
      <c r="C17" s="10"/>
      <c r="D17" s="25" t="s">
        <v>37</v>
      </c>
      <c r="E17" s="10"/>
      <c r="F17" s="25" t="s">
        <v>37</v>
      </c>
      <c r="G17" s="10"/>
      <c r="H17" s="25" t="s">
        <v>37</v>
      </c>
      <c r="I17" s="280"/>
    </row>
    <row r="18" spans="1:9" x14ac:dyDescent="0.25">
      <c r="A18" s="27"/>
      <c r="B18" s="27"/>
      <c r="C18" s="28" t="s">
        <v>24</v>
      </c>
      <c r="D18" s="22" t="s">
        <v>23</v>
      </c>
      <c r="E18" s="28" t="s">
        <v>24</v>
      </c>
      <c r="F18" s="22" t="s">
        <v>23</v>
      </c>
      <c r="G18" s="28" t="s">
        <v>24</v>
      </c>
      <c r="H18" s="22" t="s">
        <v>23</v>
      </c>
      <c r="I18" s="280"/>
    </row>
    <row r="19" spans="1:9" ht="16.5" customHeight="1" x14ac:dyDescent="0.25">
      <c r="A19" s="68" t="s">
        <v>38</v>
      </c>
      <c r="B19" s="23" t="s">
        <v>39</v>
      </c>
      <c r="C19" s="62">
        <f>D19*5*B12</f>
        <v>83747.25</v>
      </c>
      <c r="D19" s="30">
        <v>2.7</v>
      </c>
      <c r="E19" s="62">
        <f>F19*5*B12</f>
        <v>83747.25</v>
      </c>
      <c r="F19" s="30">
        <v>2.7</v>
      </c>
      <c r="G19" s="62">
        <f>C19-E19</f>
        <v>0</v>
      </c>
      <c r="H19" s="30">
        <f>D19-F19</f>
        <v>0</v>
      </c>
      <c r="I19" s="282"/>
    </row>
    <row r="20" spans="1:9" ht="16.5" customHeight="1" x14ac:dyDescent="0.25">
      <c r="A20" s="68" t="s">
        <v>40</v>
      </c>
      <c r="B20" s="23" t="s">
        <v>41</v>
      </c>
      <c r="C20" s="24"/>
      <c r="D20" s="25"/>
      <c r="E20" s="24"/>
      <c r="F20" s="25"/>
      <c r="G20" s="24"/>
      <c r="H20" s="25"/>
      <c r="I20" s="280"/>
    </row>
    <row r="21" spans="1:9" ht="16.5" customHeight="1" x14ac:dyDescent="0.25">
      <c r="A21" s="68" t="s">
        <v>42</v>
      </c>
      <c r="B21" s="23" t="s">
        <v>43</v>
      </c>
      <c r="C21" s="24"/>
      <c r="D21" s="25"/>
      <c r="E21" s="24"/>
      <c r="F21" s="25"/>
      <c r="G21" s="24"/>
      <c r="H21" s="25"/>
      <c r="I21" s="280"/>
    </row>
    <row r="22" spans="1:9" ht="16.5" customHeight="1" x14ac:dyDescent="0.25">
      <c r="A22" s="68" t="s">
        <v>44</v>
      </c>
      <c r="B22" s="23" t="s">
        <v>45</v>
      </c>
      <c r="C22" s="24"/>
      <c r="D22" s="25"/>
      <c r="E22" s="24"/>
      <c r="F22" s="25"/>
      <c r="G22" s="24"/>
      <c r="H22" s="25"/>
      <c r="I22" s="280"/>
    </row>
    <row r="23" spans="1:9" ht="16.5" customHeight="1" x14ac:dyDescent="0.25">
      <c r="A23" s="21" t="s">
        <v>46</v>
      </c>
      <c r="B23" s="23" t="s">
        <v>179</v>
      </c>
      <c r="C23" s="24"/>
      <c r="D23" s="25"/>
      <c r="E23" s="24"/>
      <c r="F23" s="25"/>
      <c r="G23" s="24"/>
      <c r="H23" s="25"/>
      <c r="I23" s="280"/>
    </row>
    <row r="24" spans="1:9" ht="16.5" customHeight="1" x14ac:dyDescent="0.25">
      <c r="A24" s="21" t="s">
        <v>47</v>
      </c>
      <c r="B24" s="23" t="s">
        <v>48</v>
      </c>
      <c r="C24" s="24"/>
      <c r="D24" s="25"/>
      <c r="E24" s="24"/>
      <c r="F24" s="25"/>
      <c r="G24" s="24"/>
      <c r="H24" s="25"/>
      <c r="I24" s="280"/>
    </row>
    <row r="25" spans="1:9" ht="15.75" customHeight="1" x14ac:dyDescent="0.25">
      <c r="A25" s="21" t="s">
        <v>49</v>
      </c>
      <c r="B25" s="23" t="s">
        <v>50</v>
      </c>
      <c r="C25" s="24"/>
      <c r="D25" s="25"/>
      <c r="E25" s="24"/>
      <c r="F25" s="25"/>
      <c r="G25" s="24"/>
      <c r="H25" s="25"/>
      <c r="I25" s="280"/>
    </row>
    <row r="26" spans="1:9" ht="15.75" customHeight="1" x14ac:dyDescent="0.25">
      <c r="A26" s="21" t="s">
        <v>51</v>
      </c>
      <c r="B26" s="23" t="s">
        <v>52</v>
      </c>
      <c r="C26" s="24"/>
      <c r="D26" s="25"/>
      <c r="E26" s="24"/>
      <c r="F26" s="25"/>
      <c r="G26" s="24"/>
      <c r="H26" s="25"/>
      <c r="I26" s="280"/>
    </row>
    <row r="27" spans="1:9" x14ac:dyDescent="0.25">
      <c r="A27" s="21" t="s">
        <v>53</v>
      </c>
      <c r="B27" s="23"/>
      <c r="C27" s="24"/>
      <c r="D27" s="25"/>
      <c r="E27" s="24"/>
      <c r="F27" s="25"/>
      <c r="G27" s="24"/>
      <c r="H27" s="25"/>
      <c r="I27" s="280"/>
    </row>
    <row r="28" spans="1:9" x14ac:dyDescent="0.25">
      <c r="A28" s="21"/>
      <c r="B28" s="23" t="s">
        <v>4</v>
      </c>
      <c r="C28" s="24"/>
      <c r="D28" s="25"/>
      <c r="E28" s="24"/>
      <c r="F28" s="25"/>
      <c r="G28" s="24"/>
      <c r="H28" s="25"/>
      <c r="I28" s="280"/>
    </row>
    <row r="29" spans="1:9" x14ac:dyDescent="0.25">
      <c r="A29" s="51" t="s">
        <v>59</v>
      </c>
      <c r="B29" s="32" t="s">
        <v>39</v>
      </c>
      <c r="C29" s="62">
        <f>D29*5*B12</f>
        <v>97705.125</v>
      </c>
      <c r="D29" s="33">
        <v>3.15</v>
      </c>
      <c r="E29" s="62">
        <f>F29*5*B12</f>
        <v>97705.125</v>
      </c>
      <c r="F29" s="33">
        <v>3.15</v>
      </c>
      <c r="G29" s="62">
        <f>C29-E29</f>
        <v>0</v>
      </c>
      <c r="H29" s="34">
        <f>D29-F29</f>
        <v>0</v>
      </c>
      <c r="I29" s="280"/>
    </row>
    <row r="30" spans="1:9" x14ac:dyDescent="0.25">
      <c r="A30" s="68" t="s">
        <v>40</v>
      </c>
      <c r="B30" s="35" t="s">
        <v>41</v>
      </c>
      <c r="C30" s="24"/>
      <c r="D30" s="25"/>
      <c r="E30" s="24"/>
      <c r="F30" s="25"/>
      <c r="G30" s="24"/>
      <c r="H30" s="25"/>
      <c r="I30" s="280"/>
    </row>
    <row r="31" spans="1:9" x14ac:dyDescent="0.25">
      <c r="A31" s="68" t="s">
        <v>61</v>
      </c>
      <c r="B31" s="35" t="s">
        <v>43</v>
      </c>
      <c r="C31" s="24"/>
      <c r="D31" s="25"/>
      <c r="E31" s="24"/>
      <c r="F31" s="25"/>
      <c r="G31" s="24"/>
      <c r="H31" s="25"/>
      <c r="I31" s="280"/>
    </row>
    <row r="32" spans="1:9" x14ac:dyDescent="0.25">
      <c r="A32" s="68" t="s">
        <v>62</v>
      </c>
      <c r="B32" s="35" t="s">
        <v>63</v>
      </c>
      <c r="C32" s="24"/>
      <c r="D32" s="25"/>
      <c r="E32" s="24"/>
      <c r="F32" s="25"/>
      <c r="G32" s="24"/>
      <c r="H32" s="25"/>
      <c r="I32" s="280"/>
    </row>
    <row r="33" spans="1:9" x14ac:dyDescent="0.25">
      <c r="A33" s="68" t="s">
        <v>64</v>
      </c>
      <c r="B33" s="35" t="s">
        <v>65</v>
      </c>
      <c r="C33" s="24"/>
      <c r="D33" s="25"/>
      <c r="E33" s="24"/>
      <c r="F33" s="25"/>
      <c r="G33" s="24"/>
      <c r="H33" s="25"/>
      <c r="I33" s="280"/>
    </row>
    <row r="34" spans="1:9" x14ac:dyDescent="0.25">
      <c r="A34" s="68" t="s">
        <v>66</v>
      </c>
      <c r="B34" s="35" t="s">
        <v>67</v>
      </c>
      <c r="C34" s="24"/>
      <c r="D34" s="25"/>
      <c r="E34" s="24"/>
      <c r="F34" s="25"/>
      <c r="G34" s="24"/>
      <c r="H34" s="25"/>
      <c r="I34" s="280"/>
    </row>
    <row r="35" spans="1:9" x14ac:dyDescent="0.25">
      <c r="A35" s="21" t="s">
        <v>46</v>
      </c>
      <c r="B35" s="35" t="s">
        <v>68</v>
      </c>
      <c r="C35" s="24"/>
      <c r="D35" s="25"/>
      <c r="E35" s="24"/>
      <c r="F35" s="25"/>
      <c r="G35" s="24"/>
      <c r="H35" s="25"/>
      <c r="I35" s="280"/>
    </row>
    <row r="36" spans="1:9" x14ac:dyDescent="0.25">
      <c r="A36" s="21" t="s">
        <v>47</v>
      </c>
      <c r="B36" s="35" t="s">
        <v>70</v>
      </c>
      <c r="C36" s="24"/>
      <c r="D36" s="25"/>
      <c r="E36" s="24"/>
      <c r="F36" s="25"/>
      <c r="G36" s="24"/>
      <c r="H36" s="25"/>
      <c r="I36" s="280"/>
    </row>
    <row r="37" spans="1:9" x14ac:dyDescent="0.25">
      <c r="A37" s="21" t="s">
        <v>49</v>
      </c>
      <c r="B37" s="35" t="s">
        <v>71</v>
      </c>
      <c r="C37" s="24"/>
      <c r="D37" s="25"/>
      <c r="E37" s="24"/>
      <c r="F37" s="25"/>
      <c r="G37" s="24"/>
      <c r="H37" s="25"/>
      <c r="I37" s="280"/>
    </row>
    <row r="38" spans="1:9" x14ac:dyDescent="0.25">
      <c r="A38" s="21" t="s">
        <v>51</v>
      </c>
      <c r="B38" s="35" t="s">
        <v>72</v>
      </c>
      <c r="C38" s="24"/>
      <c r="D38" s="25"/>
      <c r="E38" s="24"/>
      <c r="F38" s="25"/>
      <c r="G38" s="24"/>
      <c r="H38" s="25"/>
      <c r="I38" s="280"/>
    </row>
    <row r="39" spans="1:9" x14ac:dyDescent="0.25">
      <c r="A39" s="21" t="s">
        <v>53</v>
      </c>
      <c r="B39" s="35" t="s">
        <v>73</v>
      </c>
      <c r="C39" s="24"/>
      <c r="D39" s="25"/>
      <c r="E39" s="24"/>
      <c r="F39" s="25"/>
      <c r="G39" s="24"/>
      <c r="H39" s="25"/>
      <c r="I39" s="280"/>
    </row>
    <row r="40" spans="1:9" x14ac:dyDescent="0.25">
      <c r="A40" s="21"/>
      <c r="B40" s="35" t="s">
        <v>74</v>
      </c>
      <c r="C40" s="24"/>
      <c r="D40" s="25"/>
      <c r="E40" s="24"/>
      <c r="F40" s="25"/>
      <c r="G40" s="24"/>
      <c r="H40" s="25"/>
      <c r="I40" s="280"/>
    </row>
    <row r="41" spans="1:9" x14ac:dyDescent="0.25">
      <c r="A41" s="21"/>
      <c r="B41" s="35" t="s">
        <v>75</v>
      </c>
      <c r="C41" s="24"/>
      <c r="D41" s="25"/>
      <c r="E41" s="24"/>
      <c r="F41" s="25"/>
      <c r="G41" s="24"/>
      <c r="H41" s="25"/>
      <c r="I41" s="280"/>
    </row>
    <row r="42" spans="1:9" x14ac:dyDescent="0.25">
      <c r="A42" s="21"/>
      <c r="B42" s="35" t="s">
        <v>76</v>
      </c>
      <c r="C42" s="24"/>
      <c r="D42" s="25"/>
      <c r="E42" s="24"/>
      <c r="F42" s="25"/>
      <c r="G42" s="24"/>
      <c r="H42" s="25"/>
      <c r="I42" s="280"/>
    </row>
    <row r="43" spans="1:9" x14ac:dyDescent="0.25">
      <c r="A43" s="21"/>
      <c r="B43" s="35" t="s">
        <v>4</v>
      </c>
      <c r="C43" s="24"/>
      <c r="D43" s="25"/>
      <c r="E43" s="24"/>
      <c r="F43" s="25"/>
      <c r="G43" s="24"/>
      <c r="H43" s="25"/>
      <c r="I43" s="280"/>
    </row>
    <row r="44" spans="1:9" x14ac:dyDescent="0.25">
      <c r="A44" s="27"/>
      <c r="B44" s="27"/>
      <c r="C44" s="28"/>
      <c r="D44" s="22"/>
      <c r="E44" s="28"/>
      <c r="F44" s="22"/>
      <c r="G44" s="28"/>
      <c r="H44" s="22"/>
      <c r="I44" s="280"/>
    </row>
    <row r="45" spans="1:9" x14ac:dyDescent="0.25">
      <c r="A45" s="51" t="s">
        <v>77</v>
      </c>
      <c r="B45" s="38" t="s">
        <v>78</v>
      </c>
      <c r="C45" s="62">
        <f>D45*5*B12</f>
        <v>37841.35</v>
      </c>
      <c r="D45" s="34">
        <v>1.22</v>
      </c>
      <c r="E45" s="62">
        <f>F45*5*B12</f>
        <v>37841.35</v>
      </c>
      <c r="F45" s="34">
        <v>1.22</v>
      </c>
      <c r="G45" s="62">
        <f>C45-E45</f>
        <v>0</v>
      </c>
      <c r="H45" s="34">
        <f>D45-F45</f>
        <v>0</v>
      </c>
      <c r="I45" s="282"/>
    </row>
    <row r="46" spans="1:9" x14ac:dyDescent="0.25">
      <c r="A46" s="68" t="s">
        <v>79</v>
      </c>
      <c r="B46" s="23" t="s">
        <v>80</v>
      </c>
      <c r="C46" s="39"/>
      <c r="D46" s="40" t="s">
        <v>4</v>
      </c>
      <c r="E46" s="39"/>
      <c r="F46" s="40" t="s">
        <v>4</v>
      </c>
      <c r="G46" s="39"/>
      <c r="H46" s="40" t="s">
        <v>4</v>
      </c>
      <c r="I46" s="280"/>
    </row>
    <row r="47" spans="1:9" x14ac:dyDescent="0.25">
      <c r="A47" s="68" t="s">
        <v>40</v>
      </c>
      <c r="B47" s="23" t="s">
        <v>81</v>
      </c>
      <c r="C47" s="39"/>
      <c r="D47" s="40"/>
      <c r="E47" s="39"/>
      <c r="F47" s="40"/>
      <c r="G47" s="39"/>
      <c r="H47" s="40"/>
      <c r="I47" s="280"/>
    </row>
    <row r="48" spans="1:9" x14ac:dyDescent="0.25">
      <c r="A48" s="68"/>
      <c r="B48" s="23"/>
      <c r="C48" s="39"/>
      <c r="D48" s="40"/>
      <c r="E48" s="39"/>
      <c r="F48" s="40"/>
      <c r="G48" s="39"/>
      <c r="H48" s="40"/>
      <c r="I48" s="280"/>
    </row>
    <row r="49" spans="1:9" x14ac:dyDescent="0.25">
      <c r="A49" s="51" t="s">
        <v>82</v>
      </c>
      <c r="B49" s="38" t="s">
        <v>83</v>
      </c>
      <c r="C49" s="62">
        <f>D49*5*B12</f>
        <v>20471.550000000003</v>
      </c>
      <c r="D49" s="34">
        <v>0.66</v>
      </c>
      <c r="E49" s="62">
        <f>F49*5*B12</f>
        <v>20471.550000000003</v>
      </c>
      <c r="F49" s="34">
        <v>0.66</v>
      </c>
      <c r="G49" s="62">
        <f>C49-E49</f>
        <v>0</v>
      </c>
      <c r="H49" s="34">
        <f>D49-F49</f>
        <v>0</v>
      </c>
      <c r="I49" s="280"/>
    </row>
    <row r="50" spans="1:9" x14ac:dyDescent="0.25">
      <c r="A50" s="68" t="s">
        <v>84</v>
      </c>
      <c r="B50" s="23"/>
      <c r="C50" s="39"/>
      <c r="D50" s="40"/>
      <c r="E50" s="39"/>
      <c r="F50" s="40"/>
      <c r="G50" s="39"/>
      <c r="H50" s="40"/>
      <c r="I50" s="280"/>
    </row>
    <row r="51" spans="1:9" x14ac:dyDescent="0.25">
      <c r="A51" s="69" t="s">
        <v>85</v>
      </c>
      <c r="B51" s="41"/>
      <c r="C51" s="42"/>
      <c r="D51" s="43"/>
      <c r="E51" s="42"/>
      <c r="F51" s="43"/>
      <c r="G51" s="42"/>
      <c r="H51" s="43"/>
      <c r="I51" s="280"/>
    </row>
    <row r="52" spans="1:9" x14ac:dyDescent="0.25">
      <c r="A52" s="68" t="s">
        <v>183</v>
      </c>
      <c r="B52" s="23" t="s">
        <v>86</v>
      </c>
      <c r="C52" s="62">
        <f>D52*5*B12</f>
        <v>149504.35</v>
      </c>
      <c r="D52" s="30">
        <v>4.82</v>
      </c>
      <c r="E52" s="62">
        <f>F52*5*B12</f>
        <v>149504.35</v>
      </c>
      <c r="F52" s="30">
        <v>4.82</v>
      </c>
      <c r="G52" s="62">
        <f>C52-E52</f>
        <v>0</v>
      </c>
      <c r="H52" s="34">
        <f>D52-F52</f>
        <v>0</v>
      </c>
      <c r="I52" s="282"/>
    </row>
    <row r="53" spans="1:9" x14ac:dyDescent="0.25">
      <c r="A53" s="68" t="s">
        <v>184</v>
      </c>
      <c r="B53" s="23" t="s">
        <v>87</v>
      </c>
      <c r="C53" s="44"/>
      <c r="D53" s="30"/>
      <c r="E53" s="44"/>
      <c r="F53" s="30"/>
      <c r="G53" s="44"/>
      <c r="H53" s="30"/>
      <c r="I53" s="282"/>
    </row>
    <row r="54" spans="1:9" x14ac:dyDescent="0.25">
      <c r="A54" s="68" t="s">
        <v>185</v>
      </c>
      <c r="B54" s="23" t="s">
        <v>88</v>
      </c>
      <c r="C54" s="45"/>
      <c r="D54" s="46"/>
      <c r="E54" s="45"/>
      <c r="F54" s="46"/>
      <c r="G54" s="45"/>
      <c r="H54" s="46"/>
      <c r="I54" s="282"/>
    </row>
    <row r="55" spans="1:9" x14ac:dyDescent="0.25">
      <c r="A55" s="88" t="s">
        <v>186</v>
      </c>
      <c r="B55" s="23" t="s">
        <v>89</v>
      </c>
      <c r="C55" s="45"/>
      <c r="D55" s="46"/>
      <c r="E55" s="45"/>
      <c r="F55" s="46"/>
      <c r="G55" s="45"/>
      <c r="H55" s="46"/>
      <c r="I55" s="282"/>
    </row>
    <row r="56" spans="1:9" x14ac:dyDescent="0.25">
      <c r="A56" s="21" t="s">
        <v>46</v>
      </c>
      <c r="B56" s="23" t="s">
        <v>90</v>
      </c>
      <c r="C56" s="45"/>
      <c r="D56" s="46"/>
      <c r="E56" s="45"/>
      <c r="F56" s="46"/>
      <c r="G56" s="45"/>
      <c r="H56" s="46"/>
      <c r="I56" s="282"/>
    </row>
    <row r="57" spans="1:9" x14ac:dyDescent="0.25">
      <c r="A57" s="21" t="s">
        <v>47</v>
      </c>
      <c r="B57" s="23" t="s">
        <v>91</v>
      </c>
      <c r="C57" s="45"/>
      <c r="D57" s="46"/>
      <c r="E57" s="45"/>
      <c r="F57" s="46"/>
      <c r="G57" s="45"/>
      <c r="H57" s="46"/>
      <c r="I57" s="282"/>
    </row>
    <row r="58" spans="1:9" x14ac:dyDescent="0.25">
      <c r="A58" s="21" t="s">
        <v>49</v>
      </c>
      <c r="B58" s="23" t="s">
        <v>92</v>
      </c>
      <c r="C58" s="45"/>
      <c r="D58" s="46"/>
      <c r="E58" s="45"/>
      <c r="F58" s="46"/>
      <c r="G58" s="45"/>
      <c r="H58" s="46"/>
      <c r="I58" s="282"/>
    </row>
    <row r="59" spans="1:9" x14ac:dyDescent="0.25">
      <c r="A59" s="21" t="s">
        <v>51</v>
      </c>
      <c r="B59" s="23" t="s">
        <v>93</v>
      </c>
      <c r="C59" s="45"/>
      <c r="D59" s="46"/>
      <c r="E59" s="45"/>
      <c r="F59" s="46"/>
      <c r="G59" s="45"/>
      <c r="H59" s="46"/>
      <c r="I59" s="282"/>
    </row>
    <row r="60" spans="1:9" x14ac:dyDescent="0.25">
      <c r="A60" s="21" t="s">
        <v>53</v>
      </c>
      <c r="B60" s="23" t="s">
        <v>87</v>
      </c>
      <c r="C60" s="45"/>
      <c r="D60" s="46"/>
      <c r="E60" s="45"/>
      <c r="F60" s="46"/>
      <c r="G60" s="45"/>
      <c r="H60" s="46"/>
      <c r="I60" s="282"/>
    </row>
    <row r="61" spans="1:9" x14ac:dyDescent="0.25">
      <c r="A61" s="21"/>
      <c r="B61" s="23" t="s">
        <v>94</v>
      </c>
      <c r="C61" s="45"/>
      <c r="D61" s="46"/>
      <c r="E61" s="45"/>
      <c r="F61" s="46"/>
      <c r="G61" s="45"/>
      <c r="H61" s="46"/>
      <c r="I61" s="282"/>
    </row>
    <row r="62" spans="1:9" x14ac:dyDescent="0.25">
      <c r="A62" s="21"/>
      <c r="B62" s="23"/>
      <c r="C62" s="24"/>
      <c r="D62" s="25"/>
      <c r="E62" s="24"/>
      <c r="F62" s="25"/>
      <c r="G62" s="24"/>
      <c r="H62" s="25"/>
      <c r="I62" s="280"/>
    </row>
    <row r="63" spans="1:9" x14ac:dyDescent="0.25">
      <c r="A63" s="51" t="s">
        <v>187</v>
      </c>
      <c r="B63" s="38" t="s">
        <v>95</v>
      </c>
      <c r="C63" s="62">
        <f>D63*5*B12</f>
        <v>116315.625</v>
      </c>
      <c r="D63" s="33">
        <v>3.75</v>
      </c>
      <c r="E63" s="62">
        <f>F63*5*B12</f>
        <v>116315.625</v>
      </c>
      <c r="F63" s="33">
        <v>3.75</v>
      </c>
      <c r="G63" s="62">
        <f>C63-E63</f>
        <v>0</v>
      </c>
      <c r="H63" s="34">
        <f>D63-F63</f>
        <v>0</v>
      </c>
      <c r="I63" s="280"/>
    </row>
    <row r="64" spans="1:9" x14ac:dyDescent="0.25">
      <c r="A64" s="68" t="s">
        <v>188</v>
      </c>
      <c r="B64" s="23" t="s">
        <v>97</v>
      </c>
      <c r="C64" s="39"/>
      <c r="D64" s="40"/>
      <c r="E64" s="39"/>
      <c r="F64" s="40"/>
      <c r="G64" s="39"/>
      <c r="H64" s="40"/>
      <c r="I64" s="280"/>
    </row>
    <row r="65" spans="1:9" x14ac:dyDescent="0.25">
      <c r="A65" s="68" t="s">
        <v>189</v>
      </c>
      <c r="B65" s="23" t="s">
        <v>98</v>
      </c>
      <c r="C65" s="39"/>
      <c r="D65" s="40"/>
      <c r="E65" s="39"/>
      <c r="F65" s="40"/>
      <c r="G65" s="39"/>
      <c r="H65" s="40"/>
      <c r="I65" s="280"/>
    </row>
    <row r="66" spans="1:9" x14ac:dyDescent="0.25">
      <c r="A66" s="68" t="s">
        <v>190</v>
      </c>
      <c r="B66" s="23"/>
      <c r="C66" s="24"/>
      <c r="D66" s="25"/>
      <c r="E66" s="24"/>
      <c r="F66" s="25"/>
      <c r="G66" s="24"/>
      <c r="H66" s="25"/>
      <c r="I66" s="280"/>
    </row>
    <row r="67" spans="1:9" x14ac:dyDescent="0.25">
      <c r="A67" s="70" t="s">
        <v>99</v>
      </c>
      <c r="B67" s="38" t="s">
        <v>131</v>
      </c>
      <c r="C67" s="47"/>
      <c r="D67" s="48"/>
      <c r="E67" s="47" t="s">
        <v>4</v>
      </c>
      <c r="F67" s="48"/>
      <c r="G67" s="47"/>
      <c r="H67" s="48"/>
      <c r="I67" s="282"/>
    </row>
    <row r="68" spans="1:9" x14ac:dyDescent="0.25">
      <c r="A68" s="71" t="s">
        <v>96</v>
      </c>
      <c r="B68" s="23" t="s">
        <v>132</v>
      </c>
      <c r="C68" s="24"/>
      <c r="D68" s="25"/>
      <c r="E68" s="24"/>
      <c r="F68" s="25"/>
      <c r="G68" s="24"/>
      <c r="H68" s="25"/>
      <c r="I68" s="280"/>
    </row>
    <row r="69" spans="1:9" x14ac:dyDescent="0.25">
      <c r="A69" s="72" t="s">
        <v>133</v>
      </c>
      <c r="B69" s="23" t="s">
        <v>134</v>
      </c>
      <c r="C69" s="24"/>
      <c r="D69" s="25"/>
      <c r="E69" s="24"/>
      <c r="F69" s="25"/>
      <c r="G69" s="24"/>
      <c r="H69" s="25"/>
      <c r="I69" s="280"/>
    </row>
    <row r="70" spans="1:9" x14ac:dyDescent="0.25">
      <c r="A70" s="68"/>
      <c r="B70" s="23" t="s">
        <v>135</v>
      </c>
      <c r="C70" s="24"/>
      <c r="D70" s="25"/>
      <c r="E70" s="24"/>
      <c r="F70" s="25"/>
      <c r="G70" s="24"/>
      <c r="H70" s="25"/>
      <c r="I70" s="280"/>
    </row>
    <row r="71" spans="1:9" x14ac:dyDescent="0.25">
      <c r="A71" s="21"/>
      <c r="B71" s="23" t="s">
        <v>136</v>
      </c>
      <c r="C71" s="24"/>
      <c r="D71" s="25"/>
      <c r="E71" s="24"/>
      <c r="F71" s="25"/>
      <c r="G71" s="24"/>
      <c r="H71" s="25"/>
      <c r="I71" s="280"/>
    </row>
    <row r="72" spans="1:9" x14ac:dyDescent="0.25">
      <c r="A72" s="21"/>
      <c r="B72" s="23" t="s">
        <v>137</v>
      </c>
      <c r="C72" s="24"/>
      <c r="D72" s="25"/>
      <c r="E72" s="24"/>
      <c r="F72" s="25"/>
      <c r="G72" s="24"/>
      <c r="H72" s="25"/>
      <c r="I72" s="280"/>
    </row>
    <row r="73" spans="1:9" x14ac:dyDescent="0.25">
      <c r="A73" s="21"/>
      <c r="B73" s="23" t="s">
        <v>138</v>
      </c>
      <c r="C73" s="24"/>
      <c r="D73" s="25"/>
      <c r="E73" s="24"/>
      <c r="F73" s="25"/>
      <c r="G73" s="24"/>
      <c r="H73" s="25"/>
      <c r="I73" s="280"/>
    </row>
    <row r="74" spans="1:9" x14ac:dyDescent="0.25">
      <c r="A74" s="21"/>
      <c r="B74" s="23" t="s">
        <v>139</v>
      </c>
      <c r="C74" s="24"/>
      <c r="D74" s="25"/>
      <c r="E74" s="24"/>
      <c r="F74" s="25"/>
      <c r="G74" s="24"/>
      <c r="H74" s="25"/>
      <c r="I74" s="280"/>
    </row>
    <row r="75" spans="1:9" x14ac:dyDescent="0.25">
      <c r="A75" s="21"/>
      <c r="B75" s="23" t="s">
        <v>140</v>
      </c>
      <c r="C75" s="24"/>
      <c r="D75" s="25"/>
      <c r="E75" s="24"/>
      <c r="F75" s="25"/>
      <c r="G75" s="24"/>
      <c r="H75" s="25"/>
      <c r="I75" s="280"/>
    </row>
    <row r="76" spans="1:9" x14ac:dyDescent="0.25">
      <c r="A76" s="21"/>
      <c r="B76" s="23" t="s">
        <v>141</v>
      </c>
      <c r="C76" s="24"/>
      <c r="D76" s="25"/>
      <c r="E76" s="24"/>
      <c r="F76" s="25"/>
      <c r="G76" s="24"/>
      <c r="H76" s="25"/>
      <c r="I76" s="280"/>
    </row>
    <row r="77" spans="1:9" x14ac:dyDescent="0.25">
      <c r="A77" s="21"/>
      <c r="B77" s="23" t="s">
        <v>142</v>
      </c>
      <c r="C77" s="24"/>
      <c r="D77" s="25"/>
      <c r="E77" s="24"/>
      <c r="F77" s="25"/>
      <c r="G77" s="24"/>
      <c r="H77" s="25"/>
      <c r="I77" s="280"/>
    </row>
    <row r="78" spans="1:9" x14ac:dyDescent="0.25">
      <c r="A78" s="21"/>
      <c r="B78" s="23" t="s">
        <v>143</v>
      </c>
      <c r="C78" s="24"/>
      <c r="D78" s="25"/>
      <c r="E78" s="24"/>
      <c r="F78" s="25"/>
      <c r="G78" s="24"/>
      <c r="H78" s="25"/>
      <c r="I78" s="280"/>
    </row>
    <row r="79" spans="1:9" x14ac:dyDescent="0.25">
      <c r="A79" s="21"/>
      <c r="B79" s="23" t="s">
        <v>144</v>
      </c>
      <c r="C79" s="24"/>
      <c r="D79" s="25"/>
      <c r="E79" s="24"/>
      <c r="F79" s="25"/>
      <c r="G79" s="24"/>
      <c r="H79" s="25"/>
      <c r="I79" s="282"/>
    </row>
    <row r="80" spans="1:9" x14ac:dyDescent="0.25">
      <c r="A80" s="27"/>
      <c r="B80" s="41"/>
      <c r="C80" s="28"/>
      <c r="D80" s="22"/>
      <c r="E80" s="28"/>
      <c r="F80" s="22"/>
      <c r="G80" s="28"/>
      <c r="H80" s="22"/>
      <c r="I80" s="280"/>
    </row>
    <row r="81" spans="1:9" x14ac:dyDescent="0.25">
      <c r="A81" s="57" t="s">
        <v>100</v>
      </c>
      <c r="B81" s="38" t="s">
        <v>101</v>
      </c>
      <c r="C81" s="47"/>
      <c r="D81" s="48"/>
      <c r="E81" s="47"/>
      <c r="F81" s="48"/>
      <c r="G81" s="47"/>
      <c r="H81" s="48"/>
      <c r="I81" s="280"/>
    </row>
    <row r="82" spans="1:9" x14ac:dyDescent="0.25">
      <c r="A82" s="21" t="s">
        <v>96</v>
      </c>
      <c r="B82" s="23" t="s">
        <v>145</v>
      </c>
      <c r="C82" s="24"/>
      <c r="D82" s="25"/>
      <c r="E82" s="24"/>
      <c r="F82" s="25"/>
      <c r="G82" s="24"/>
      <c r="H82" s="25"/>
      <c r="I82" s="280"/>
    </row>
    <row r="83" spans="1:9" x14ac:dyDescent="0.25">
      <c r="A83" s="21" t="s">
        <v>146</v>
      </c>
      <c r="B83" s="23" t="s">
        <v>147</v>
      </c>
      <c r="C83" s="24"/>
      <c r="D83" s="25"/>
      <c r="E83" s="24"/>
      <c r="F83" s="25"/>
      <c r="G83" s="24"/>
      <c r="H83" s="25"/>
      <c r="I83" s="280"/>
    </row>
    <row r="84" spans="1:9" x14ac:dyDescent="0.25">
      <c r="A84" s="21"/>
      <c r="B84" s="23" t="s">
        <v>148</v>
      </c>
      <c r="C84" s="24"/>
      <c r="D84" s="25"/>
      <c r="E84" s="24"/>
      <c r="F84" s="25"/>
      <c r="G84" s="24"/>
      <c r="H84" s="25"/>
      <c r="I84" s="280"/>
    </row>
    <row r="85" spans="1:9" x14ac:dyDescent="0.25">
      <c r="A85" s="21"/>
      <c r="B85" s="23" t="s">
        <v>149</v>
      </c>
      <c r="C85" s="24"/>
      <c r="D85" s="25"/>
      <c r="E85" s="24"/>
      <c r="F85" s="25"/>
      <c r="G85" s="24"/>
      <c r="H85" s="25"/>
      <c r="I85" s="280"/>
    </row>
    <row r="86" spans="1:9" x14ac:dyDescent="0.25">
      <c r="A86" s="21"/>
      <c r="B86" s="23" t="s">
        <v>150</v>
      </c>
      <c r="C86" s="24"/>
      <c r="D86" s="25"/>
      <c r="E86" s="24"/>
      <c r="F86" s="25"/>
      <c r="G86" s="24"/>
      <c r="H86" s="25"/>
      <c r="I86" s="280"/>
    </row>
    <row r="87" spans="1:9" x14ac:dyDescent="0.25">
      <c r="A87" s="21"/>
      <c r="B87" s="23" t="s">
        <v>151</v>
      </c>
      <c r="C87" s="24"/>
      <c r="D87" s="25"/>
      <c r="E87" s="24"/>
      <c r="F87" s="25"/>
      <c r="G87" s="24"/>
      <c r="H87" s="25"/>
      <c r="I87" s="280"/>
    </row>
    <row r="88" spans="1:9" x14ac:dyDescent="0.25">
      <c r="A88" s="21"/>
      <c r="B88" s="23" t="s">
        <v>152</v>
      </c>
      <c r="C88" s="24"/>
      <c r="D88" s="25"/>
      <c r="E88" s="24"/>
      <c r="F88" s="25"/>
      <c r="G88" s="24"/>
      <c r="H88" s="25"/>
      <c r="I88" s="280"/>
    </row>
    <row r="89" spans="1:9" x14ac:dyDescent="0.25">
      <c r="A89" s="51" t="s">
        <v>108</v>
      </c>
      <c r="B89" s="38" t="s">
        <v>105</v>
      </c>
      <c r="C89" s="62">
        <f>D89*5*B12</f>
        <v>73201.299999999988</v>
      </c>
      <c r="D89" s="49">
        <v>2.36</v>
      </c>
      <c r="E89" s="62">
        <v>73201.3</v>
      </c>
      <c r="F89" s="49">
        <f>E89/5/B12</f>
        <v>2.36</v>
      </c>
      <c r="G89" s="62">
        <f>C89-E89</f>
        <v>0</v>
      </c>
      <c r="H89" s="34">
        <f>D89-F89</f>
        <v>0</v>
      </c>
      <c r="I89" s="280"/>
    </row>
    <row r="90" spans="1:9" x14ac:dyDescent="0.25">
      <c r="A90" s="69"/>
      <c r="B90" s="41"/>
      <c r="C90" s="28"/>
      <c r="D90" s="22"/>
      <c r="E90" s="28"/>
      <c r="F90" s="22"/>
      <c r="G90" s="28"/>
      <c r="H90" s="22"/>
      <c r="I90" s="280"/>
    </row>
    <row r="91" spans="1:9" x14ac:dyDescent="0.25">
      <c r="A91" s="51" t="s">
        <v>109</v>
      </c>
      <c r="B91" s="38" t="s">
        <v>111</v>
      </c>
      <c r="C91" s="62">
        <f>D91*5*B12</f>
        <v>4032.2750000000001</v>
      </c>
      <c r="D91" s="49">
        <v>0.13</v>
      </c>
      <c r="E91" s="62">
        <v>971.14</v>
      </c>
      <c r="F91" s="49">
        <f>E91/5/B12</f>
        <v>3.1309422100427177E-2</v>
      </c>
      <c r="G91" s="62">
        <f>C91-E91</f>
        <v>3061.1350000000002</v>
      </c>
      <c r="H91" s="34">
        <f>D91-F91</f>
        <v>9.8690577899572834E-2</v>
      </c>
      <c r="I91" s="280" t="s">
        <v>130</v>
      </c>
    </row>
    <row r="92" spans="1:9" x14ac:dyDescent="0.25">
      <c r="A92" s="68" t="s">
        <v>110</v>
      </c>
      <c r="B92" s="23" t="s">
        <v>112</v>
      </c>
      <c r="C92" s="24"/>
      <c r="D92" s="25"/>
      <c r="E92" s="24"/>
      <c r="F92" s="25"/>
      <c r="G92" s="24"/>
      <c r="H92" s="25"/>
      <c r="I92" s="280"/>
    </row>
    <row r="93" spans="1:9" x14ac:dyDescent="0.25">
      <c r="A93" s="68"/>
      <c r="B93" s="23"/>
      <c r="C93" s="24"/>
      <c r="D93" s="25"/>
      <c r="E93" s="24"/>
      <c r="F93" s="25"/>
      <c r="G93" s="24"/>
      <c r="H93" s="25"/>
      <c r="I93" s="280"/>
    </row>
    <row r="94" spans="1:9" x14ac:dyDescent="0.25">
      <c r="A94" s="51" t="s">
        <v>215</v>
      </c>
      <c r="B94" s="38" t="s">
        <v>83</v>
      </c>
      <c r="C94" s="62">
        <f>D94*5*B12</f>
        <v>11786.65</v>
      </c>
      <c r="D94" s="34">
        <v>0.38</v>
      </c>
      <c r="E94" s="62">
        <v>11786.65</v>
      </c>
      <c r="F94" s="34">
        <f>E94/5/B12</f>
        <v>0.38</v>
      </c>
      <c r="G94" s="62">
        <f>C94-E94</f>
        <v>0</v>
      </c>
      <c r="H94" s="34">
        <f>D94-F94</f>
        <v>0</v>
      </c>
      <c r="I94" s="282"/>
    </row>
    <row r="95" spans="1:9" x14ac:dyDescent="0.25">
      <c r="A95" s="68" t="s">
        <v>114</v>
      </c>
      <c r="B95" s="23" t="s">
        <v>4</v>
      </c>
      <c r="C95" s="39"/>
      <c r="D95" s="40"/>
      <c r="E95" s="39"/>
      <c r="F95" s="40"/>
      <c r="G95" s="39"/>
      <c r="H95" s="40"/>
      <c r="I95" s="280"/>
    </row>
    <row r="96" spans="1:9" x14ac:dyDescent="0.25">
      <c r="A96" s="69" t="s">
        <v>115</v>
      </c>
      <c r="B96" s="41"/>
      <c r="C96" s="42"/>
      <c r="D96" s="43"/>
      <c r="E96" s="42"/>
      <c r="F96" s="43"/>
      <c r="G96" s="42"/>
      <c r="H96" s="43"/>
      <c r="I96" s="280"/>
    </row>
    <row r="97" spans="1:9" x14ac:dyDescent="0.25">
      <c r="A97" s="68" t="s">
        <v>216</v>
      </c>
      <c r="B97" s="23"/>
      <c r="C97" s="62">
        <f>D97*5*B12</f>
        <v>77233.575000000012</v>
      </c>
      <c r="D97" s="52">
        <v>2.4900000000000002</v>
      </c>
      <c r="E97" s="62">
        <f>F97*5*B12</f>
        <v>77233.575000000012</v>
      </c>
      <c r="F97" s="52">
        <v>2.4900000000000002</v>
      </c>
      <c r="G97" s="62">
        <f>C97-E97</f>
        <v>0</v>
      </c>
      <c r="H97" s="34">
        <f>D97-F97</f>
        <v>0</v>
      </c>
      <c r="I97" s="280"/>
    </row>
    <row r="98" spans="1:9" x14ac:dyDescent="0.25">
      <c r="A98" s="68" t="s">
        <v>117</v>
      </c>
      <c r="B98" s="23"/>
      <c r="C98" s="39"/>
      <c r="D98" s="40"/>
      <c r="E98" s="39"/>
      <c r="F98" s="40"/>
      <c r="G98" s="39"/>
      <c r="H98" s="40"/>
      <c r="I98" s="280"/>
    </row>
    <row r="99" spans="1:9" x14ac:dyDescent="0.25">
      <c r="A99" s="73" t="s">
        <v>102</v>
      </c>
      <c r="B99" s="38"/>
      <c r="C99" s="62">
        <f>C19+C29+C45+C49+C52+C63+C89+C91+C94+C97</f>
        <v>671839.05</v>
      </c>
      <c r="D99" s="49">
        <f>D19+D29+D45+D49+D52+D63+D89+D91+D94+D97</f>
        <v>21.659999999999997</v>
      </c>
      <c r="E99" s="62">
        <f>E19+E29+E45+E49+E52+E63+E89+E91+E94+E97</f>
        <v>668777.91500000004</v>
      </c>
      <c r="F99" s="49">
        <f>F19+F29+F45+F49+F52+F63+F89+F91+F94+F97</f>
        <v>21.561309422100429</v>
      </c>
      <c r="G99" s="62">
        <f>C99-E99</f>
        <v>3061.1350000000093</v>
      </c>
      <c r="H99" s="34">
        <f>D99-F99</f>
        <v>9.86905778995677E-2</v>
      </c>
      <c r="I99" s="282"/>
    </row>
    <row r="100" spans="1:9" x14ac:dyDescent="0.25">
      <c r="A100" s="74" t="s">
        <v>103</v>
      </c>
      <c r="B100" s="41"/>
      <c r="C100" s="53"/>
      <c r="D100" s="89"/>
      <c r="E100" s="53"/>
      <c r="F100" s="54"/>
      <c r="G100" s="84"/>
      <c r="H100" s="40"/>
      <c r="I100" s="280"/>
    </row>
    <row r="101" spans="1:9" x14ac:dyDescent="0.25">
      <c r="A101" s="75" t="s">
        <v>165</v>
      </c>
      <c r="B101" s="23"/>
      <c r="C101" s="29"/>
      <c r="D101" s="52"/>
      <c r="E101" s="29"/>
      <c r="F101" s="50"/>
      <c r="G101" s="62"/>
      <c r="H101" s="34"/>
      <c r="I101" s="280"/>
    </row>
    <row r="102" spans="1:9" x14ac:dyDescent="0.25">
      <c r="A102" s="75"/>
      <c r="B102" s="23"/>
      <c r="C102" s="55"/>
      <c r="D102" s="52"/>
      <c r="E102" s="55"/>
      <c r="F102" s="50"/>
      <c r="G102" s="84"/>
      <c r="H102" s="40"/>
      <c r="I102" s="280"/>
    </row>
    <row r="103" spans="1:9" x14ac:dyDescent="0.25">
      <c r="A103" s="73" t="s">
        <v>166</v>
      </c>
      <c r="B103" s="38" t="s">
        <v>168</v>
      </c>
      <c r="C103" s="62">
        <f>D103*5*160</f>
        <v>301712</v>
      </c>
      <c r="D103" s="49">
        <v>377.14</v>
      </c>
      <c r="E103" s="62">
        <v>120684.8</v>
      </c>
      <c r="F103" s="49">
        <f>E103/5/160</f>
        <v>150.85599999999999</v>
      </c>
      <c r="G103" s="62">
        <f>C103-E103</f>
        <v>181027.20000000001</v>
      </c>
      <c r="H103" s="34">
        <f>D103-F103</f>
        <v>226.28399999999999</v>
      </c>
      <c r="I103" s="280" t="s">
        <v>163</v>
      </c>
    </row>
    <row r="104" spans="1:9" x14ac:dyDescent="0.25">
      <c r="A104" s="74" t="s">
        <v>167</v>
      </c>
      <c r="B104" s="41" t="s">
        <v>169</v>
      </c>
      <c r="C104" s="66"/>
      <c r="D104" s="89"/>
      <c r="E104" s="66"/>
      <c r="F104" s="54"/>
      <c r="G104" s="85"/>
      <c r="H104" s="43"/>
      <c r="I104" s="280"/>
    </row>
    <row r="105" spans="1:9" x14ac:dyDescent="0.25">
      <c r="A105" s="73" t="s">
        <v>171</v>
      </c>
      <c r="B105" s="38" t="s">
        <v>168</v>
      </c>
      <c r="C105" s="62">
        <f>D105*5*160</f>
        <v>16384</v>
      </c>
      <c r="D105" s="49">
        <v>20.48</v>
      </c>
      <c r="E105" s="62">
        <v>9324</v>
      </c>
      <c r="F105" s="49">
        <f>E105/5/160</f>
        <v>11.654999999999999</v>
      </c>
      <c r="G105" s="62">
        <f>C105-E105</f>
        <v>7060</v>
      </c>
      <c r="H105" s="34">
        <f>D105-F105</f>
        <v>8.8250000000000011</v>
      </c>
      <c r="I105" s="283" t="s">
        <v>222</v>
      </c>
    </row>
    <row r="106" spans="1:9" x14ac:dyDescent="0.25">
      <c r="A106" s="74" t="s">
        <v>170</v>
      </c>
      <c r="B106" s="41" t="s">
        <v>169</v>
      </c>
      <c r="C106" s="53"/>
      <c r="D106" s="89"/>
      <c r="E106" s="53"/>
      <c r="F106" s="89"/>
      <c r="G106" s="85"/>
      <c r="H106" s="43"/>
      <c r="I106" s="280"/>
    </row>
    <row r="107" spans="1:9" x14ac:dyDescent="0.25">
      <c r="A107" s="75" t="s">
        <v>172</v>
      </c>
      <c r="B107" s="38" t="s">
        <v>168</v>
      </c>
      <c r="C107" s="62">
        <f>D107*5*160</f>
        <v>16224</v>
      </c>
      <c r="D107" s="49">
        <v>20.28</v>
      </c>
      <c r="E107" s="62">
        <v>7233.25</v>
      </c>
      <c r="F107" s="49">
        <f>E107/5/160</f>
        <v>9.0415625000000013</v>
      </c>
      <c r="G107" s="62">
        <f>C107-E107</f>
        <v>8990.75</v>
      </c>
      <c r="H107" s="34">
        <f>D107-F107</f>
        <v>11.2384375</v>
      </c>
      <c r="I107" s="280" t="s">
        <v>191</v>
      </c>
    </row>
    <row r="108" spans="1:9" x14ac:dyDescent="0.25">
      <c r="A108" s="75" t="s">
        <v>173</v>
      </c>
      <c r="B108" s="41" t="s">
        <v>169</v>
      </c>
      <c r="C108" s="55"/>
      <c r="D108" s="52"/>
      <c r="E108" s="55"/>
      <c r="F108" s="50"/>
      <c r="G108" s="84"/>
      <c r="H108" s="40"/>
      <c r="I108" s="280"/>
    </row>
    <row r="109" spans="1:9" x14ac:dyDescent="0.25">
      <c r="A109" s="73" t="s">
        <v>174</v>
      </c>
      <c r="B109" s="38" t="s">
        <v>118</v>
      </c>
      <c r="C109" s="62">
        <f>D109*5*160</f>
        <v>13488</v>
      </c>
      <c r="D109" s="49">
        <v>16.86</v>
      </c>
      <c r="E109" s="62">
        <v>0</v>
      </c>
      <c r="F109" s="49">
        <f>E109/5/160</f>
        <v>0</v>
      </c>
      <c r="G109" s="62">
        <f>C109-E109</f>
        <v>13488</v>
      </c>
      <c r="H109" s="48">
        <f>D109-F109</f>
        <v>16.86</v>
      </c>
      <c r="I109" s="280" t="s">
        <v>130</v>
      </c>
    </row>
    <row r="110" spans="1:9" x14ac:dyDescent="0.25">
      <c r="A110" s="75" t="s">
        <v>104</v>
      </c>
      <c r="B110" s="41"/>
      <c r="C110" s="53"/>
      <c r="D110" s="89"/>
      <c r="E110" s="53"/>
      <c r="F110" s="54"/>
      <c r="G110" s="85"/>
      <c r="H110" s="43"/>
      <c r="I110" s="280"/>
    </row>
    <row r="111" spans="1:9" x14ac:dyDescent="0.25">
      <c r="A111" s="73" t="s">
        <v>175</v>
      </c>
      <c r="B111" s="38" t="s">
        <v>118</v>
      </c>
      <c r="C111" s="62">
        <f>D111*5*160</f>
        <v>27712</v>
      </c>
      <c r="D111" s="49">
        <v>34.64</v>
      </c>
      <c r="E111" s="62">
        <v>17582.8</v>
      </c>
      <c r="F111" s="49">
        <f>E111/5/160</f>
        <v>21.9785</v>
      </c>
      <c r="G111" s="62">
        <f>C111-E111</f>
        <v>10129.200000000001</v>
      </c>
      <c r="H111" s="48">
        <f>D111-F111</f>
        <v>12.6615</v>
      </c>
      <c r="I111" s="280" t="s">
        <v>130</v>
      </c>
    </row>
    <row r="112" spans="1:9" x14ac:dyDescent="0.25">
      <c r="A112" s="75" t="s">
        <v>119</v>
      </c>
      <c r="B112" s="23"/>
      <c r="C112" s="55"/>
      <c r="D112" s="77"/>
      <c r="E112" s="55"/>
      <c r="F112" s="56"/>
      <c r="G112" s="84"/>
      <c r="H112" s="40"/>
      <c r="I112" s="280"/>
    </row>
    <row r="113" spans="1:11" x14ac:dyDescent="0.25">
      <c r="A113" s="51" t="s">
        <v>176</v>
      </c>
      <c r="B113" s="38" t="s">
        <v>122</v>
      </c>
      <c r="C113" s="62">
        <f>D113*5*B12</f>
        <v>68238.5</v>
      </c>
      <c r="D113" s="49">
        <v>2.2000000000000002</v>
      </c>
      <c r="E113" s="62">
        <v>151736.6</v>
      </c>
      <c r="F113" s="49">
        <f>E113/B12/5</f>
        <v>4.8919674377367617</v>
      </c>
      <c r="G113" s="62">
        <f>C113-E113</f>
        <v>-83498.100000000006</v>
      </c>
      <c r="H113" s="34">
        <f>D113-F113</f>
        <v>-2.6919674377367615</v>
      </c>
      <c r="I113" s="280" t="s">
        <v>180</v>
      </c>
    </row>
    <row r="114" spans="1:11" x14ac:dyDescent="0.25">
      <c r="A114" s="68" t="s">
        <v>120</v>
      </c>
      <c r="B114" s="23"/>
      <c r="C114" s="55"/>
      <c r="D114" s="56"/>
      <c r="E114" s="55"/>
      <c r="F114" s="56"/>
      <c r="G114" s="44"/>
      <c r="H114" s="40"/>
      <c r="I114" s="280"/>
    </row>
    <row r="115" spans="1:11" ht="15.75" thickBot="1" x14ac:dyDescent="0.3">
      <c r="A115" s="68" t="s">
        <v>121</v>
      </c>
      <c r="B115" s="23"/>
      <c r="C115" s="55"/>
      <c r="D115" s="77"/>
      <c r="E115" s="55"/>
      <c r="F115" s="77"/>
      <c r="G115" s="39"/>
      <c r="H115" s="40"/>
      <c r="I115" s="280"/>
    </row>
    <row r="116" spans="1:11" x14ac:dyDescent="0.25">
      <c r="A116" s="78" t="s">
        <v>106</v>
      </c>
      <c r="B116" s="96"/>
      <c r="C116" s="79">
        <f>C99+C101+C113+C109+C111+C103+C105+C107</f>
        <v>1115597.55</v>
      </c>
      <c r="D116" s="80"/>
      <c r="E116" s="98">
        <f>E99+E101+E113+E109+E111+E103+E105+E107</f>
        <v>975339.36500000011</v>
      </c>
      <c r="F116" s="80"/>
      <c r="G116" s="79">
        <f>G99+G101+G113+G103+G109+G111+G105+G107</f>
        <v>140258.185</v>
      </c>
      <c r="H116" s="80"/>
      <c r="I116" s="280"/>
    </row>
    <row r="117" spans="1:11" ht="15.75" customHeight="1" thickBot="1" x14ac:dyDescent="0.3">
      <c r="A117" s="76" t="s">
        <v>107</v>
      </c>
      <c r="B117" s="97"/>
      <c r="C117" s="110"/>
      <c r="D117" s="111"/>
      <c r="E117" s="112"/>
      <c r="F117" s="59"/>
      <c r="G117" s="58"/>
      <c r="H117" s="60"/>
      <c r="I117" s="280"/>
    </row>
    <row r="118" spans="1:11" x14ac:dyDescent="0.25">
      <c r="A118" s="63"/>
      <c r="B118" s="9"/>
      <c r="C118" s="61"/>
      <c r="D118" s="26"/>
      <c r="E118" s="61"/>
      <c r="F118" s="26"/>
      <c r="G118" s="61"/>
      <c r="H118" s="61"/>
      <c r="I118" s="280"/>
    </row>
    <row r="119" spans="1:11" x14ac:dyDescent="0.25">
      <c r="A119" s="63"/>
      <c r="B119" s="9"/>
      <c r="C119" s="61"/>
      <c r="D119" s="26"/>
      <c r="E119" s="63"/>
      <c r="F119" s="26"/>
      <c r="G119" s="61"/>
      <c r="H119" s="61"/>
      <c r="I119" s="280"/>
    </row>
    <row r="120" spans="1:11" x14ac:dyDescent="0.25">
      <c r="A120" s="63"/>
      <c r="B120" s="9"/>
      <c r="C120" s="61"/>
      <c r="D120" s="26"/>
      <c r="E120" s="61"/>
      <c r="F120" s="26"/>
      <c r="G120" s="61"/>
      <c r="H120" s="61"/>
      <c r="I120" s="280"/>
    </row>
    <row r="121" spans="1:11" x14ac:dyDescent="0.25">
      <c r="G121" s="83"/>
    </row>
    <row r="123" spans="1:11" ht="15.75" x14ac:dyDescent="0.25">
      <c r="A123" s="143" t="s">
        <v>225</v>
      </c>
    </row>
    <row r="125" spans="1:11" x14ac:dyDescent="0.25">
      <c r="C125" s="144"/>
      <c r="D125" s="144"/>
      <c r="E125" s="144"/>
      <c r="F125" s="144"/>
      <c r="G125" s="257"/>
      <c r="H125" s="144"/>
      <c r="I125" s="284"/>
      <c r="J125" s="144"/>
      <c r="K125" s="144"/>
    </row>
    <row r="126" spans="1:11" x14ac:dyDescent="0.25">
      <c r="C126" s="90"/>
      <c r="D126" s="144"/>
      <c r="E126" s="144"/>
      <c r="F126" s="144"/>
      <c r="G126" s="205"/>
      <c r="H126" s="144"/>
      <c r="I126" s="285"/>
      <c r="J126" s="144"/>
      <c r="K126" s="144"/>
    </row>
    <row r="127" spans="1:11" x14ac:dyDescent="0.25">
      <c r="C127" s="144"/>
      <c r="D127" s="144"/>
      <c r="E127" s="144"/>
      <c r="F127" s="144"/>
      <c r="G127" s="90"/>
      <c r="H127" s="144"/>
      <c r="I127" s="286"/>
      <c r="J127" s="144"/>
      <c r="K127" s="144"/>
    </row>
    <row r="128" spans="1:11" x14ac:dyDescent="0.25">
      <c r="C128" s="144"/>
      <c r="D128" s="144"/>
      <c r="E128" s="144"/>
      <c r="F128" s="144"/>
      <c r="G128" s="277"/>
      <c r="H128" s="144"/>
      <c r="I128" s="286"/>
      <c r="J128" s="144"/>
      <c r="K128" s="144"/>
    </row>
    <row r="129" spans="3:11" x14ac:dyDescent="0.25">
      <c r="C129" s="90"/>
      <c r="D129" s="144"/>
      <c r="E129" s="144"/>
      <c r="F129" s="144"/>
      <c r="G129" s="277"/>
      <c r="H129" s="144"/>
      <c r="I129" s="286"/>
      <c r="J129" s="144"/>
      <c r="K129" s="144"/>
    </row>
    <row r="130" spans="3:11" x14ac:dyDescent="0.25">
      <c r="C130" s="144"/>
      <c r="D130" s="144"/>
      <c r="E130" s="144"/>
      <c r="F130" s="144"/>
      <c r="G130" s="277"/>
      <c r="H130" s="144"/>
      <c r="I130" s="286"/>
      <c r="J130" s="144"/>
      <c r="K130" s="144"/>
    </row>
    <row r="131" spans="3:11" x14ac:dyDescent="0.25">
      <c r="C131" s="144"/>
      <c r="D131" s="144"/>
      <c r="E131" s="144"/>
      <c r="F131" s="144"/>
      <c r="G131" s="90"/>
      <c r="H131" s="144"/>
      <c r="I131" s="286"/>
      <c r="J131" s="144"/>
      <c r="K131" s="144"/>
    </row>
    <row r="132" spans="3:11" x14ac:dyDescent="0.25">
      <c r="C132" s="144"/>
      <c r="D132" s="144"/>
      <c r="E132" s="144"/>
      <c r="F132" s="144"/>
      <c r="G132" s="90"/>
      <c r="H132" s="144"/>
      <c r="I132" s="286"/>
      <c r="J132" s="144"/>
      <c r="K132" s="144"/>
    </row>
    <row r="133" spans="3:11" x14ac:dyDescent="0.25">
      <c r="C133" s="144"/>
      <c r="D133" s="144"/>
      <c r="E133" s="144"/>
      <c r="F133" s="144"/>
      <c r="G133" s="144"/>
      <c r="H133" s="144"/>
      <c r="I133" s="286"/>
      <c r="J133" s="144"/>
      <c r="K133" s="144"/>
    </row>
    <row r="134" spans="3:11" x14ac:dyDescent="0.25">
      <c r="C134" s="144"/>
      <c r="D134" s="144"/>
      <c r="E134" s="144"/>
      <c r="F134" s="144"/>
      <c r="G134" s="144"/>
      <c r="H134" s="144"/>
      <c r="I134" s="286"/>
      <c r="J134" s="144"/>
      <c r="K134" s="144"/>
    </row>
    <row r="135" spans="3:11" x14ac:dyDescent="0.25">
      <c r="C135" s="144"/>
      <c r="D135" s="144"/>
      <c r="E135" s="144"/>
      <c r="F135" s="144"/>
      <c r="G135" s="277"/>
      <c r="H135" s="144"/>
      <c r="I135" s="286"/>
      <c r="J135" s="144"/>
      <c r="K135" s="144"/>
    </row>
    <row r="136" spans="3:11" x14ac:dyDescent="0.25">
      <c r="C136" s="144"/>
      <c r="D136" s="144"/>
      <c r="E136" s="144"/>
      <c r="F136" s="144"/>
      <c r="G136" s="144"/>
      <c r="H136" s="144"/>
      <c r="I136" s="286"/>
      <c r="J136" s="144"/>
      <c r="K136" s="144"/>
    </row>
    <row r="137" spans="3:11" x14ac:dyDescent="0.25">
      <c r="C137" s="144"/>
      <c r="D137" s="144"/>
      <c r="E137" s="144"/>
      <c r="F137" s="144"/>
      <c r="G137" s="144"/>
      <c r="H137" s="144"/>
      <c r="I137" s="286"/>
      <c r="J137" s="144"/>
      <c r="K137" s="144"/>
    </row>
    <row r="138" spans="3:11" x14ac:dyDescent="0.25">
      <c r="C138" s="144"/>
      <c r="D138" s="144"/>
      <c r="E138" s="144"/>
      <c r="F138" s="144"/>
      <c r="G138" s="144"/>
      <c r="H138" s="144"/>
      <c r="I138" s="286"/>
      <c r="J138" s="144"/>
      <c r="K138" s="144"/>
    </row>
    <row r="139" spans="3:11" x14ac:dyDescent="0.25">
      <c r="C139" s="144"/>
      <c r="D139" s="144"/>
      <c r="E139" s="144"/>
      <c r="F139" s="144"/>
      <c r="G139" s="144"/>
      <c r="H139" s="144"/>
      <c r="I139" s="286"/>
      <c r="J139" s="144"/>
      <c r="K139" s="144"/>
    </row>
  </sheetData>
  <pageMargins left="0" right="0" top="0" bottom="0" header="0.31496062992125984" footer="0.31496062992125984"/>
  <pageSetup paperSize="9" scale="2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150"/>
  <sheetViews>
    <sheetView tabSelected="1" topLeftCell="A112" workbookViewId="0">
      <selection activeCell="A138" sqref="A138"/>
    </sheetView>
  </sheetViews>
  <sheetFormatPr defaultColWidth="11.5703125" defaultRowHeight="15" x14ac:dyDescent="0.25"/>
  <cols>
    <col min="1" max="1" width="26" style="144" customWidth="1"/>
    <col min="2" max="2" width="42.85546875" style="144" customWidth="1"/>
    <col min="3" max="3" width="13.28515625" style="144" customWidth="1"/>
    <col min="4" max="4" width="11.28515625" style="144" customWidth="1"/>
    <col min="5" max="5" width="12.85546875" style="144" customWidth="1"/>
    <col min="6" max="6" width="12.140625" style="144" customWidth="1"/>
    <col min="7" max="7" width="13" style="144" customWidth="1"/>
    <col min="8" max="8" width="11.42578125" style="144" customWidth="1"/>
    <col min="9" max="9" width="12.7109375" style="297" customWidth="1"/>
    <col min="10" max="10" width="8.85546875" style="144" customWidth="1"/>
    <col min="11" max="11" width="45.42578125" style="144" customWidth="1"/>
    <col min="12" max="12" width="13.42578125" style="144" customWidth="1"/>
    <col min="13" max="13" width="11.28515625" style="144" customWidth="1"/>
    <col min="14" max="15" width="11.85546875" style="144" customWidth="1"/>
    <col min="16" max="16" width="10" style="144" customWidth="1"/>
    <col min="17" max="17" width="12.140625" style="144" customWidth="1"/>
    <col min="18" max="19" width="10" style="144" customWidth="1"/>
    <col min="20" max="21" width="11.140625" style="144" customWidth="1"/>
    <col min="22" max="22" width="11" style="144" customWidth="1"/>
    <col min="23" max="23" width="10.7109375" style="144" customWidth="1"/>
    <col min="24" max="24" width="9.7109375" style="144" customWidth="1"/>
    <col min="25" max="25" width="9.5703125" style="144" customWidth="1"/>
    <col min="26" max="26" width="10.7109375" style="144" customWidth="1"/>
    <col min="27" max="28" width="11.5703125" style="144"/>
    <col min="29" max="29" width="13.7109375" style="144" bestFit="1" customWidth="1"/>
    <col min="30" max="30" width="11.5703125" style="144"/>
    <col min="31" max="31" width="12.28515625" style="144" bestFit="1" customWidth="1"/>
    <col min="32" max="268" width="11.5703125" style="144"/>
    <col min="269" max="269" width="23.140625" style="144" customWidth="1"/>
    <col min="270" max="270" width="42.85546875" style="144" customWidth="1"/>
    <col min="271" max="271" width="11.5703125" style="144"/>
    <col min="272" max="272" width="11.28515625" style="144" customWidth="1"/>
    <col min="273" max="273" width="12.85546875" style="144" customWidth="1"/>
    <col min="274" max="274" width="12.140625" style="144" customWidth="1"/>
    <col min="275" max="275" width="11.7109375" style="144" customWidth="1"/>
    <col min="276" max="276" width="11.42578125" style="144" customWidth="1"/>
    <col min="277" max="277" width="12.7109375" style="144" customWidth="1"/>
    <col min="278" max="278" width="4.140625" style="144" customWidth="1"/>
    <col min="279" max="279" width="35.5703125" style="144" customWidth="1"/>
    <col min="280" max="280" width="12.5703125" style="144" customWidth="1"/>
    <col min="281" max="281" width="12.28515625" style="144" customWidth="1"/>
    <col min="282" max="283" width="11.140625" style="144" customWidth="1"/>
    <col min="284" max="284" width="12.42578125" style="144" customWidth="1"/>
    <col min="285" max="285" width="11.42578125" style="144" customWidth="1"/>
    <col min="286" max="286" width="13.5703125" style="144" customWidth="1"/>
    <col min="287" max="524" width="11.5703125" style="144"/>
    <col min="525" max="525" width="23.140625" style="144" customWidth="1"/>
    <col min="526" max="526" width="42.85546875" style="144" customWidth="1"/>
    <col min="527" max="527" width="11.5703125" style="144"/>
    <col min="528" max="528" width="11.28515625" style="144" customWidth="1"/>
    <col min="529" max="529" width="12.85546875" style="144" customWidth="1"/>
    <col min="530" max="530" width="12.140625" style="144" customWidth="1"/>
    <col min="531" max="531" width="11.7109375" style="144" customWidth="1"/>
    <col min="532" max="532" width="11.42578125" style="144" customWidth="1"/>
    <col min="533" max="533" width="12.7109375" style="144" customWidth="1"/>
    <col min="534" max="534" width="4.140625" style="144" customWidth="1"/>
    <col min="535" max="535" width="35.5703125" style="144" customWidth="1"/>
    <col min="536" max="536" width="12.5703125" style="144" customWidth="1"/>
    <col min="537" max="537" width="12.28515625" style="144" customWidth="1"/>
    <col min="538" max="539" width="11.140625" style="144" customWidth="1"/>
    <col min="540" max="540" width="12.42578125" style="144" customWidth="1"/>
    <col min="541" max="541" width="11.42578125" style="144" customWidth="1"/>
    <col min="542" max="542" width="13.5703125" style="144" customWidth="1"/>
    <col min="543" max="780" width="11.5703125" style="144"/>
    <col min="781" max="781" width="23.140625" style="144" customWidth="1"/>
    <col min="782" max="782" width="42.85546875" style="144" customWidth="1"/>
    <col min="783" max="783" width="11.5703125" style="144"/>
    <col min="784" max="784" width="11.28515625" style="144" customWidth="1"/>
    <col min="785" max="785" width="12.85546875" style="144" customWidth="1"/>
    <col min="786" max="786" width="12.140625" style="144" customWidth="1"/>
    <col min="787" max="787" width="11.7109375" style="144" customWidth="1"/>
    <col min="788" max="788" width="11.42578125" style="144" customWidth="1"/>
    <col min="789" max="789" width="12.7109375" style="144" customWidth="1"/>
    <col min="790" max="790" width="4.140625" style="144" customWidth="1"/>
    <col min="791" max="791" width="35.5703125" style="144" customWidth="1"/>
    <col min="792" max="792" width="12.5703125" style="144" customWidth="1"/>
    <col min="793" max="793" width="12.28515625" style="144" customWidth="1"/>
    <col min="794" max="795" width="11.140625" style="144" customWidth="1"/>
    <col min="796" max="796" width="12.42578125" style="144" customWidth="1"/>
    <col min="797" max="797" width="11.42578125" style="144" customWidth="1"/>
    <col min="798" max="798" width="13.5703125" style="144" customWidth="1"/>
    <col min="799" max="1036" width="11.5703125" style="144"/>
    <col min="1037" max="1037" width="23.140625" style="144" customWidth="1"/>
    <col min="1038" max="1038" width="42.85546875" style="144" customWidth="1"/>
    <col min="1039" max="1039" width="11.5703125" style="144"/>
    <col min="1040" max="1040" width="11.28515625" style="144" customWidth="1"/>
    <col min="1041" max="1041" width="12.85546875" style="144" customWidth="1"/>
    <col min="1042" max="1042" width="12.140625" style="144" customWidth="1"/>
    <col min="1043" max="1043" width="11.7109375" style="144" customWidth="1"/>
    <col min="1044" max="1044" width="11.42578125" style="144" customWidth="1"/>
    <col min="1045" max="1045" width="12.7109375" style="144" customWidth="1"/>
    <col min="1046" max="1046" width="4.140625" style="144" customWidth="1"/>
    <col min="1047" max="1047" width="35.5703125" style="144" customWidth="1"/>
    <col min="1048" max="1048" width="12.5703125" style="144" customWidth="1"/>
    <col min="1049" max="1049" width="12.28515625" style="144" customWidth="1"/>
    <col min="1050" max="1051" width="11.140625" style="144" customWidth="1"/>
    <col min="1052" max="1052" width="12.42578125" style="144" customWidth="1"/>
    <col min="1053" max="1053" width="11.42578125" style="144" customWidth="1"/>
    <col min="1054" max="1054" width="13.5703125" style="144" customWidth="1"/>
    <col min="1055" max="1292" width="11.5703125" style="144"/>
    <col min="1293" max="1293" width="23.140625" style="144" customWidth="1"/>
    <col min="1294" max="1294" width="42.85546875" style="144" customWidth="1"/>
    <col min="1295" max="1295" width="11.5703125" style="144"/>
    <col min="1296" max="1296" width="11.28515625" style="144" customWidth="1"/>
    <col min="1297" max="1297" width="12.85546875" style="144" customWidth="1"/>
    <col min="1298" max="1298" width="12.140625" style="144" customWidth="1"/>
    <col min="1299" max="1299" width="11.7109375" style="144" customWidth="1"/>
    <col min="1300" max="1300" width="11.42578125" style="144" customWidth="1"/>
    <col min="1301" max="1301" width="12.7109375" style="144" customWidth="1"/>
    <col min="1302" max="1302" width="4.140625" style="144" customWidth="1"/>
    <col min="1303" max="1303" width="35.5703125" style="144" customWidth="1"/>
    <col min="1304" max="1304" width="12.5703125" style="144" customWidth="1"/>
    <col min="1305" max="1305" width="12.28515625" style="144" customWidth="1"/>
    <col min="1306" max="1307" width="11.140625" style="144" customWidth="1"/>
    <col min="1308" max="1308" width="12.42578125" style="144" customWidth="1"/>
    <col min="1309" max="1309" width="11.42578125" style="144" customWidth="1"/>
    <col min="1310" max="1310" width="13.5703125" style="144" customWidth="1"/>
    <col min="1311" max="1548" width="11.5703125" style="144"/>
    <col min="1549" max="1549" width="23.140625" style="144" customWidth="1"/>
    <col min="1550" max="1550" width="42.85546875" style="144" customWidth="1"/>
    <col min="1551" max="1551" width="11.5703125" style="144"/>
    <col min="1552" max="1552" width="11.28515625" style="144" customWidth="1"/>
    <col min="1553" max="1553" width="12.85546875" style="144" customWidth="1"/>
    <col min="1554" max="1554" width="12.140625" style="144" customWidth="1"/>
    <col min="1555" max="1555" width="11.7109375" style="144" customWidth="1"/>
    <col min="1556" max="1556" width="11.42578125" style="144" customWidth="1"/>
    <col min="1557" max="1557" width="12.7109375" style="144" customWidth="1"/>
    <col min="1558" max="1558" width="4.140625" style="144" customWidth="1"/>
    <col min="1559" max="1559" width="35.5703125" style="144" customWidth="1"/>
    <col min="1560" max="1560" width="12.5703125" style="144" customWidth="1"/>
    <col min="1561" max="1561" width="12.28515625" style="144" customWidth="1"/>
    <col min="1562" max="1563" width="11.140625" style="144" customWidth="1"/>
    <col min="1564" max="1564" width="12.42578125" style="144" customWidth="1"/>
    <col min="1565" max="1565" width="11.42578125" style="144" customWidth="1"/>
    <col min="1566" max="1566" width="13.5703125" style="144" customWidth="1"/>
    <col min="1567" max="1804" width="11.5703125" style="144"/>
    <col min="1805" max="1805" width="23.140625" style="144" customWidth="1"/>
    <col min="1806" max="1806" width="42.85546875" style="144" customWidth="1"/>
    <col min="1807" max="1807" width="11.5703125" style="144"/>
    <col min="1808" max="1808" width="11.28515625" style="144" customWidth="1"/>
    <col min="1809" max="1809" width="12.85546875" style="144" customWidth="1"/>
    <col min="1810" max="1810" width="12.140625" style="144" customWidth="1"/>
    <col min="1811" max="1811" width="11.7109375" style="144" customWidth="1"/>
    <col min="1812" max="1812" width="11.42578125" style="144" customWidth="1"/>
    <col min="1813" max="1813" width="12.7109375" style="144" customWidth="1"/>
    <col min="1814" max="1814" width="4.140625" style="144" customWidth="1"/>
    <col min="1815" max="1815" width="35.5703125" style="144" customWidth="1"/>
    <col min="1816" max="1816" width="12.5703125" style="144" customWidth="1"/>
    <col min="1817" max="1817" width="12.28515625" style="144" customWidth="1"/>
    <col min="1818" max="1819" width="11.140625" style="144" customWidth="1"/>
    <col min="1820" max="1820" width="12.42578125" style="144" customWidth="1"/>
    <col min="1821" max="1821" width="11.42578125" style="144" customWidth="1"/>
    <col min="1822" max="1822" width="13.5703125" style="144" customWidth="1"/>
    <col min="1823" max="2060" width="11.5703125" style="144"/>
    <col min="2061" max="2061" width="23.140625" style="144" customWidth="1"/>
    <col min="2062" max="2062" width="42.85546875" style="144" customWidth="1"/>
    <col min="2063" max="2063" width="11.5703125" style="144"/>
    <col min="2064" max="2064" width="11.28515625" style="144" customWidth="1"/>
    <col min="2065" max="2065" width="12.85546875" style="144" customWidth="1"/>
    <col min="2066" max="2066" width="12.140625" style="144" customWidth="1"/>
    <col min="2067" max="2067" width="11.7109375" style="144" customWidth="1"/>
    <col min="2068" max="2068" width="11.42578125" style="144" customWidth="1"/>
    <col min="2069" max="2069" width="12.7109375" style="144" customWidth="1"/>
    <col min="2070" max="2070" width="4.140625" style="144" customWidth="1"/>
    <col min="2071" max="2071" width="35.5703125" style="144" customWidth="1"/>
    <col min="2072" max="2072" width="12.5703125" style="144" customWidth="1"/>
    <col min="2073" max="2073" width="12.28515625" style="144" customWidth="1"/>
    <col min="2074" max="2075" width="11.140625" style="144" customWidth="1"/>
    <col min="2076" max="2076" width="12.42578125" style="144" customWidth="1"/>
    <col min="2077" max="2077" width="11.42578125" style="144" customWidth="1"/>
    <col min="2078" max="2078" width="13.5703125" style="144" customWidth="1"/>
    <col min="2079" max="2316" width="11.5703125" style="144"/>
    <col min="2317" max="2317" width="23.140625" style="144" customWidth="1"/>
    <col min="2318" max="2318" width="42.85546875" style="144" customWidth="1"/>
    <col min="2319" max="2319" width="11.5703125" style="144"/>
    <col min="2320" max="2320" width="11.28515625" style="144" customWidth="1"/>
    <col min="2321" max="2321" width="12.85546875" style="144" customWidth="1"/>
    <col min="2322" max="2322" width="12.140625" style="144" customWidth="1"/>
    <col min="2323" max="2323" width="11.7109375" style="144" customWidth="1"/>
    <col min="2324" max="2324" width="11.42578125" style="144" customWidth="1"/>
    <col min="2325" max="2325" width="12.7109375" style="144" customWidth="1"/>
    <col min="2326" max="2326" width="4.140625" style="144" customWidth="1"/>
    <col min="2327" max="2327" width="35.5703125" style="144" customWidth="1"/>
    <col min="2328" max="2328" width="12.5703125" style="144" customWidth="1"/>
    <col min="2329" max="2329" width="12.28515625" style="144" customWidth="1"/>
    <col min="2330" max="2331" width="11.140625" style="144" customWidth="1"/>
    <col min="2332" max="2332" width="12.42578125" style="144" customWidth="1"/>
    <col min="2333" max="2333" width="11.42578125" style="144" customWidth="1"/>
    <col min="2334" max="2334" width="13.5703125" style="144" customWidth="1"/>
    <col min="2335" max="2572" width="11.5703125" style="144"/>
    <col min="2573" max="2573" width="23.140625" style="144" customWidth="1"/>
    <col min="2574" max="2574" width="42.85546875" style="144" customWidth="1"/>
    <col min="2575" max="2575" width="11.5703125" style="144"/>
    <col min="2576" max="2576" width="11.28515625" style="144" customWidth="1"/>
    <col min="2577" max="2577" width="12.85546875" style="144" customWidth="1"/>
    <col min="2578" max="2578" width="12.140625" style="144" customWidth="1"/>
    <col min="2579" max="2579" width="11.7109375" style="144" customWidth="1"/>
    <col min="2580" max="2580" width="11.42578125" style="144" customWidth="1"/>
    <col min="2581" max="2581" width="12.7109375" style="144" customWidth="1"/>
    <col min="2582" max="2582" width="4.140625" style="144" customWidth="1"/>
    <col min="2583" max="2583" width="35.5703125" style="144" customWidth="1"/>
    <col min="2584" max="2584" width="12.5703125" style="144" customWidth="1"/>
    <col min="2585" max="2585" width="12.28515625" style="144" customWidth="1"/>
    <col min="2586" max="2587" width="11.140625" style="144" customWidth="1"/>
    <col min="2588" max="2588" width="12.42578125" style="144" customWidth="1"/>
    <col min="2589" max="2589" width="11.42578125" style="144" customWidth="1"/>
    <col min="2590" max="2590" width="13.5703125" style="144" customWidth="1"/>
    <col min="2591" max="2828" width="11.5703125" style="144"/>
    <col min="2829" max="2829" width="23.140625" style="144" customWidth="1"/>
    <col min="2830" max="2830" width="42.85546875" style="144" customWidth="1"/>
    <col min="2831" max="2831" width="11.5703125" style="144"/>
    <col min="2832" max="2832" width="11.28515625" style="144" customWidth="1"/>
    <col min="2833" max="2833" width="12.85546875" style="144" customWidth="1"/>
    <col min="2834" max="2834" width="12.140625" style="144" customWidth="1"/>
    <col min="2835" max="2835" width="11.7109375" style="144" customWidth="1"/>
    <col min="2836" max="2836" width="11.42578125" style="144" customWidth="1"/>
    <col min="2837" max="2837" width="12.7109375" style="144" customWidth="1"/>
    <col min="2838" max="2838" width="4.140625" style="144" customWidth="1"/>
    <col min="2839" max="2839" width="35.5703125" style="144" customWidth="1"/>
    <col min="2840" max="2840" width="12.5703125" style="144" customWidth="1"/>
    <col min="2841" max="2841" width="12.28515625" style="144" customWidth="1"/>
    <col min="2842" max="2843" width="11.140625" style="144" customWidth="1"/>
    <col min="2844" max="2844" width="12.42578125" style="144" customWidth="1"/>
    <col min="2845" max="2845" width="11.42578125" style="144" customWidth="1"/>
    <col min="2846" max="2846" width="13.5703125" style="144" customWidth="1"/>
    <col min="2847" max="3084" width="11.5703125" style="144"/>
    <col min="3085" max="3085" width="23.140625" style="144" customWidth="1"/>
    <col min="3086" max="3086" width="42.85546875" style="144" customWidth="1"/>
    <col min="3087" max="3087" width="11.5703125" style="144"/>
    <col min="3088" max="3088" width="11.28515625" style="144" customWidth="1"/>
    <col min="3089" max="3089" width="12.85546875" style="144" customWidth="1"/>
    <col min="3090" max="3090" width="12.140625" style="144" customWidth="1"/>
    <col min="3091" max="3091" width="11.7109375" style="144" customWidth="1"/>
    <col min="3092" max="3092" width="11.42578125" style="144" customWidth="1"/>
    <col min="3093" max="3093" width="12.7109375" style="144" customWidth="1"/>
    <col min="3094" max="3094" width="4.140625" style="144" customWidth="1"/>
    <col min="3095" max="3095" width="35.5703125" style="144" customWidth="1"/>
    <col min="3096" max="3096" width="12.5703125" style="144" customWidth="1"/>
    <col min="3097" max="3097" width="12.28515625" style="144" customWidth="1"/>
    <col min="3098" max="3099" width="11.140625" style="144" customWidth="1"/>
    <col min="3100" max="3100" width="12.42578125" style="144" customWidth="1"/>
    <col min="3101" max="3101" width="11.42578125" style="144" customWidth="1"/>
    <col min="3102" max="3102" width="13.5703125" style="144" customWidth="1"/>
    <col min="3103" max="3340" width="11.5703125" style="144"/>
    <col min="3341" max="3341" width="23.140625" style="144" customWidth="1"/>
    <col min="3342" max="3342" width="42.85546875" style="144" customWidth="1"/>
    <col min="3343" max="3343" width="11.5703125" style="144"/>
    <col min="3344" max="3344" width="11.28515625" style="144" customWidth="1"/>
    <col min="3345" max="3345" width="12.85546875" style="144" customWidth="1"/>
    <col min="3346" max="3346" width="12.140625" style="144" customWidth="1"/>
    <col min="3347" max="3347" width="11.7109375" style="144" customWidth="1"/>
    <col min="3348" max="3348" width="11.42578125" style="144" customWidth="1"/>
    <col min="3349" max="3349" width="12.7109375" style="144" customWidth="1"/>
    <col min="3350" max="3350" width="4.140625" style="144" customWidth="1"/>
    <col min="3351" max="3351" width="35.5703125" style="144" customWidth="1"/>
    <col min="3352" max="3352" width="12.5703125" style="144" customWidth="1"/>
    <col min="3353" max="3353" width="12.28515625" style="144" customWidth="1"/>
    <col min="3354" max="3355" width="11.140625" style="144" customWidth="1"/>
    <col min="3356" max="3356" width="12.42578125" style="144" customWidth="1"/>
    <col min="3357" max="3357" width="11.42578125" style="144" customWidth="1"/>
    <col min="3358" max="3358" width="13.5703125" style="144" customWidth="1"/>
    <col min="3359" max="3596" width="11.5703125" style="144"/>
    <col min="3597" max="3597" width="23.140625" style="144" customWidth="1"/>
    <col min="3598" max="3598" width="42.85546875" style="144" customWidth="1"/>
    <col min="3599" max="3599" width="11.5703125" style="144"/>
    <col min="3600" max="3600" width="11.28515625" style="144" customWidth="1"/>
    <col min="3601" max="3601" width="12.85546875" style="144" customWidth="1"/>
    <col min="3602" max="3602" width="12.140625" style="144" customWidth="1"/>
    <col min="3603" max="3603" width="11.7109375" style="144" customWidth="1"/>
    <col min="3604" max="3604" width="11.42578125" style="144" customWidth="1"/>
    <col min="3605" max="3605" width="12.7109375" style="144" customWidth="1"/>
    <col min="3606" max="3606" width="4.140625" style="144" customWidth="1"/>
    <col min="3607" max="3607" width="35.5703125" style="144" customWidth="1"/>
    <col min="3608" max="3608" width="12.5703125" style="144" customWidth="1"/>
    <col min="3609" max="3609" width="12.28515625" style="144" customWidth="1"/>
    <col min="3610" max="3611" width="11.140625" style="144" customWidth="1"/>
    <col min="3612" max="3612" width="12.42578125" style="144" customWidth="1"/>
    <col min="3613" max="3613" width="11.42578125" style="144" customWidth="1"/>
    <col min="3614" max="3614" width="13.5703125" style="144" customWidth="1"/>
    <col min="3615" max="3852" width="11.5703125" style="144"/>
    <col min="3853" max="3853" width="23.140625" style="144" customWidth="1"/>
    <col min="3854" max="3854" width="42.85546875" style="144" customWidth="1"/>
    <col min="3855" max="3855" width="11.5703125" style="144"/>
    <col min="3856" max="3856" width="11.28515625" style="144" customWidth="1"/>
    <col min="3857" max="3857" width="12.85546875" style="144" customWidth="1"/>
    <col min="3858" max="3858" width="12.140625" style="144" customWidth="1"/>
    <col min="3859" max="3859" width="11.7109375" style="144" customWidth="1"/>
    <col min="3860" max="3860" width="11.42578125" style="144" customWidth="1"/>
    <col min="3861" max="3861" width="12.7109375" style="144" customWidth="1"/>
    <col min="3862" max="3862" width="4.140625" style="144" customWidth="1"/>
    <col min="3863" max="3863" width="35.5703125" style="144" customWidth="1"/>
    <col min="3864" max="3864" width="12.5703125" style="144" customWidth="1"/>
    <col min="3865" max="3865" width="12.28515625" style="144" customWidth="1"/>
    <col min="3866" max="3867" width="11.140625" style="144" customWidth="1"/>
    <col min="3868" max="3868" width="12.42578125" style="144" customWidth="1"/>
    <col min="3869" max="3869" width="11.42578125" style="144" customWidth="1"/>
    <col min="3870" max="3870" width="13.5703125" style="144" customWidth="1"/>
    <col min="3871" max="4108" width="11.5703125" style="144"/>
    <col min="4109" max="4109" width="23.140625" style="144" customWidth="1"/>
    <col min="4110" max="4110" width="42.85546875" style="144" customWidth="1"/>
    <col min="4111" max="4111" width="11.5703125" style="144"/>
    <col min="4112" max="4112" width="11.28515625" style="144" customWidth="1"/>
    <col min="4113" max="4113" width="12.85546875" style="144" customWidth="1"/>
    <col min="4114" max="4114" width="12.140625" style="144" customWidth="1"/>
    <col min="4115" max="4115" width="11.7109375" style="144" customWidth="1"/>
    <col min="4116" max="4116" width="11.42578125" style="144" customWidth="1"/>
    <col min="4117" max="4117" width="12.7109375" style="144" customWidth="1"/>
    <col min="4118" max="4118" width="4.140625" style="144" customWidth="1"/>
    <col min="4119" max="4119" width="35.5703125" style="144" customWidth="1"/>
    <col min="4120" max="4120" width="12.5703125" style="144" customWidth="1"/>
    <col min="4121" max="4121" width="12.28515625" style="144" customWidth="1"/>
    <col min="4122" max="4123" width="11.140625" style="144" customWidth="1"/>
    <col min="4124" max="4124" width="12.42578125" style="144" customWidth="1"/>
    <col min="4125" max="4125" width="11.42578125" style="144" customWidth="1"/>
    <col min="4126" max="4126" width="13.5703125" style="144" customWidth="1"/>
    <col min="4127" max="4364" width="11.5703125" style="144"/>
    <col min="4365" max="4365" width="23.140625" style="144" customWidth="1"/>
    <col min="4366" max="4366" width="42.85546875" style="144" customWidth="1"/>
    <col min="4367" max="4367" width="11.5703125" style="144"/>
    <col min="4368" max="4368" width="11.28515625" style="144" customWidth="1"/>
    <col min="4369" max="4369" width="12.85546875" style="144" customWidth="1"/>
    <col min="4370" max="4370" width="12.140625" style="144" customWidth="1"/>
    <col min="4371" max="4371" width="11.7109375" style="144" customWidth="1"/>
    <col min="4372" max="4372" width="11.42578125" style="144" customWidth="1"/>
    <col min="4373" max="4373" width="12.7109375" style="144" customWidth="1"/>
    <col min="4374" max="4374" width="4.140625" style="144" customWidth="1"/>
    <col min="4375" max="4375" width="35.5703125" style="144" customWidth="1"/>
    <col min="4376" max="4376" width="12.5703125" style="144" customWidth="1"/>
    <col min="4377" max="4377" width="12.28515625" style="144" customWidth="1"/>
    <col min="4378" max="4379" width="11.140625" style="144" customWidth="1"/>
    <col min="4380" max="4380" width="12.42578125" style="144" customWidth="1"/>
    <col min="4381" max="4381" width="11.42578125" style="144" customWidth="1"/>
    <col min="4382" max="4382" width="13.5703125" style="144" customWidth="1"/>
    <col min="4383" max="4620" width="11.5703125" style="144"/>
    <col min="4621" max="4621" width="23.140625" style="144" customWidth="1"/>
    <col min="4622" max="4622" width="42.85546875" style="144" customWidth="1"/>
    <col min="4623" max="4623" width="11.5703125" style="144"/>
    <col min="4624" max="4624" width="11.28515625" style="144" customWidth="1"/>
    <col min="4625" max="4625" width="12.85546875" style="144" customWidth="1"/>
    <col min="4626" max="4626" width="12.140625" style="144" customWidth="1"/>
    <col min="4627" max="4627" width="11.7109375" style="144" customWidth="1"/>
    <col min="4628" max="4628" width="11.42578125" style="144" customWidth="1"/>
    <col min="4629" max="4629" width="12.7109375" style="144" customWidth="1"/>
    <col min="4630" max="4630" width="4.140625" style="144" customWidth="1"/>
    <col min="4631" max="4631" width="35.5703125" style="144" customWidth="1"/>
    <col min="4632" max="4632" width="12.5703125" style="144" customWidth="1"/>
    <col min="4633" max="4633" width="12.28515625" style="144" customWidth="1"/>
    <col min="4634" max="4635" width="11.140625" style="144" customWidth="1"/>
    <col min="4636" max="4636" width="12.42578125" style="144" customWidth="1"/>
    <col min="4637" max="4637" width="11.42578125" style="144" customWidth="1"/>
    <col min="4638" max="4638" width="13.5703125" style="144" customWidth="1"/>
    <col min="4639" max="4876" width="11.5703125" style="144"/>
    <col min="4877" max="4877" width="23.140625" style="144" customWidth="1"/>
    <col min="4878" max="4878" width="42.85546875" style="144" customWidth="1"/>
    <col min="4879" max="4879" width="11.5703125" style="144"/>
    <col min="4880" max="4880" width="11.28515625" style="144" customWidth="1"/>
    <col min="4881" max="4881" width="12.85546875" style="144" customWidth="1"/>
    <col min="4882" max="4882" width="12.140625" style="144" customWidth="1"/>
    <col min="4883" max="4883" width="11.7109375" style="144" customWidth="1"/>
    <col min="4884" max="4884" width="11.42578125" style="144" customWidth="1"/>
    <col min="4885" max="4885" width="12.7109375" style="144" customWidth="1"/>
    <col min="4886" max="4886" width="4.140625" style="144" customWidth="1"/>
    <col min="4887" max="4887" width="35.5703125" style="144" customWidth="1"/>
    <col min="4888" max="4888" width="12.5703125" style="144" customWidth="1"/>
    <col min="4889" max="4889" width="12.28515625" style="144" customWidth="1"/>
    <col min="4890" max="4891" width="11.140625" style="144" customWidth="1"/>
    <col min="4892" max="4892" width="12.42578125" style="144" customWidth="1"/>
    <col min="4893" max="4893" width="11.42578125" style="144" customWidth="1"/>
    <col min="4894" max="4894" width="13.5703125" style="144" customWidth="1"/>
    <col min="4895" max="5132" width="11.5703125" style="144"/>
    <col min="5133" max="5133" width="23.140625" style="144" customWidth="1"/>
    <col min="5134" max="5134" width="42.85546875" style="144" customWidth="1"/>
    <col min="5135" max="5135" width="11.5703125" style="144"/>
    <col min="5136" max="5136" width="11.28515625" style="144" customWidth="1"/>
    <col min="5137" max="5137" width="12.85546875" style="144" customWidth="1"/>
    <col min="5138" max="5138" width="12.140625" style="144" customWidth="1"/>
    <col min="5139" max="5139" width="11.7109375" style="144" customWidth="1"/>
    <col min="5140" max="5140" width="11.42578125" style="144" customWidth="1"/>
    <col min="5141" max="5141" width="12.7109375" style="144" customWidth="1"/>
    <col min="5142" max="5142" width="4.140625" style="144" customWidth="1"/>
    <col min="5143" max="5143" width="35.5703125" style="144" customWidth="1"/>
    <col min="5144" max="5144" width="12.5703125" style="144" customWidth="1"/>
    <col min="5145" max="5145" width="12.28515625" style="144" customWidth="1"/>
    <col min="5146" max="5147" width="11.140625" style="144" customWidth="1"/>
    <col min="5148" max="5148" width="12.42578125" style="144" customWidth="1"/>
    <col min="5149" max="5149" width="11.42578125" style="144" customWidth="1"/>
    <col min="5150" max="5150" width="13.5703125" style="144" customWidth="1"/>
    <col min="5151" max="5388" width="11.5703125" style="144"/>
    <col min="5389" max="5389" width="23.140625" style="144" customWidth="1"/>
    <col min="5390" max="5390" width="42.85546875" style="144" customWidth="1"/>
    <col min="5391" max="5391" width="11.5703125" style="144"/>
    <col min="5392" max="5392" width="11.28515625" style="144" customWidth="1"/>
    <col min="5393" max="5393" width="12.85546875" style="144" customWidth="1"/>
    <col min="5394" max="5394" width="12.140625" style="144" customWidth="1"/>
    <col min="5395" max="5395" width="11.7109375" style="144" customWidth="1"/>
    <col min="5396" max="5396" width="11.42578125" style="144" customWidth="1"/>
    <col min="5397" max="5397" width="12.7109375" style="144" customWidth="1"/>
    <col min="5398" max="5398" width="4.140625" style="144" customWidth="1"/>
    <col min="5399" max="5399" width="35.5703125" style="144" customWidth="1"/>
    <col min="5400" max="5400" width="12.5703125" style="144" customWidth="1"/>
    <col min="5401" max="5401" width="12.28515625" style="144" customWidth="1"/>
    <col min="5402" max="5403" width="11.140625" style="144" customWidth="1"/>
    <col min="5404" max="5404" width="12.42578125" style="144" customWidth="1"/>
    <col min="5405" max="5405" width="11.42578125" style="144" customWidth="1"/>
    <col min="5406" max="5406" width="13.5703125" style="144" customWidth="1"/>
    <col min="5407" max="5644" width="11.5703125" style="144"/>
    <col min="5645" max="5645" width="23.140625" style="144" customWidth="1"/>
    <col min="5646" max="5646" width="42.85546875" style="144" customWidth="1"/>
    <col min="5647" max="5647" width="11.5703125" style="144"/>
    <col min="5648" max="5648" width="11.28515625" style="144" customWidth="1"/>
    <col min="5649" max="5649" width="12.85546875" style="144" customWidth="1"/>
    <col min="5650" max="5650" width="12.140625" style="144" customWidth="1"/>
    <col min="5651" max="5651" width="11.7109375" style="144" customWidth="1"/>
    <col min="5652" max="5652" width="11.42578125" style="144" customWidth="1"/>
    <col min="5653" max="5653" width="12.7109375" style="144" customWidth="1"/>
    <col min="5654" max="5654" width="4.140625" style="144" customWidth="1"/>
    <col min="5655" max="5655" width="35.5703125" style="144" customWidth="1"/>
    <col min="5656" max="5656" width="12.5703125" style="144" customWidth="1"/>
    <col min="5657" max="5657" width="12.28515625" style="144" customWidth="1"/>
    <col min="5658" max="5659" width="11.140625" style="144" customWidth="1"/>
    <col min="5660" max="5660" width="12.42578125" style="144" customWidth="1"/>
    <col min="5661" max="5661" width="11.42578125" style="144" customWidth="1"/>
    <col min="5662" max="5662" width="13.5703125" style="144" customWidth="1"/>
    <col min="5663" max="5900" width="11.5703125" style="144"/>
    <col min="5901" max="5901" width="23.140625" style="144" customWidth="1"/>
    <col min="5902" max="5902" width="42.85546875" style="144" customWidth="1"/>
    <col min="5903" max="5903" width="11.5703125" style="144"/>
    <col min="5904" max="5904" width="11.28515625" style="144" customWidth="1"/>
    <col min="5905" max="5905" width="12.85546875" style="144" customWidth="1"/>
    <col min="5906" max="5906" width="12.140625" style="144" customWidth="1"/>
    <col min="5907" max="5907" width="11.7109375" style="144" customWidth="1"/>
    <col min="5908" max="5908" width="11.42578125" style="144" customWidth="1"/>
    <col min="5909" max="5909" width="12.7109375" style="144" customWidth="1"/>
    <col min="5910" max="5910" width="4.140625" style="144" customWidth="1"/>
    <col min="5911" max="5911" width="35.5703125" style="144" customWidth="1"/>
    <col min="5912" max="5912" width="12.5703125" style="144" customWidth="1"/>
    <col min="5913" max="5913" width="12.28515625" style="144" customWidth="1"/>
    <col min="5914" max="5915" width="11.140625" style="144" customWidth="1"/>
    <col min="5916" max="5916" width="12.42578125" style="144" customWidth="1"/>
    <col min="5917" max="5917" width="11.42578125" style="144" customWidth="1"/>
    <col min="5918" max="5918" width="13.5703125" style="144" customWidth="1"/>
    <col min="5919" max="6156" width="11.5703125" style="144"/>
    <col min="6157" max="6157" width="23.140625" style="144" customWidth="1"/>
    <col min="6158" max="6158" width="42.85546875" style="144" customWidth="1"/>
    <col min="6159" max="6159" width="11.5703125" style="144"/>
    <col min="6160" max="6160" width="11.28515625" style="144" customWidth="1"/>
    <col min="6161" max="6161" width="12.85546875" style="144" customWidth="1"/>
    <col min="6162" max="6162" width="12.140625" style="144" customWidth="1"/>
    <col min="6163" max="6163" width="11.7109375" style="144" customWidth="1"/>
    <col min="6164" max="6164" width="11.42578125" style="144" customWidth="1"/>
    <col min="6165" max="6165" width="12.7109375" style="144" customWidth="1"/>
    <col min="6166" max="6166" width="4.140625" style="144" customWidth="1"/>
    <col min="6167" max="6167" width="35.5703125" style="144" customWidth="1"/>
    <col min="6168" max="6168" width="12.5703125" style="144" customWidth="1"/>
    <col min="6169" max="6169" width="12.28515625" style="144" customWidth="1"/>
    <col min="6170" max="6171" width="11.140625" style="144" customWidth="1"/>
    <col min="6172" max="6172" width="12.42578125" style="144" customWidth="1"/>
    <col min="6173" max="6173" width="11.42578125" style="144" customWidth="1"/>
    <col min="6174" max="6174" width="13.5703125" style="144" customWidth="1"/>
    <col min="6175" max="6412" width="11.5703125" style="144"/>
    <col min="6413" max="6413" width="23.140625" style="144" customWidth="1"/>
    <col min="6414" max="6414" width="42.85546875" style="144" customWidth="1"/>
    <col min="6415" max="6415" width="11.5703125" style="144"/>
    <col min="6416" max="6416" width="11.28515625" style="144" customWidth="1"/>
    <col min="6417" max="6417" width="12.85546875" style="144" customWidth="1"/>
    <col min="6418" max="6418" width="12.140625" style="144" customWidth="1"/>
    <col min="6419" max="6419" width="11.7109375" style="144" customWidth="1"/>
    <col min="6420" max="6420" width="11.42578125" style="144" customWidth="1"/>
    <col min="6421" max="6421" width="12.7109375" style="144" customWidth="1"/>
    <col min="6422" max="6422" width="4.140625" style="144" customWidth="1"/>
    <col min="6423" max="6423" width="35.5703125" style="144" customWidth="1"/>
    <col min="6424" max="6424" width="12.5703125" style="144" customWidth="1"/>
    <col min="6425" max="6425" width="12.28515625" style="144" customWidth="1"/>
    <col min="6426" max="6427" width="11.140625" style="144" customWidth="1"/>
    <col min="6428" max="6428" width="12.42578125" style="144" customWidth="1"/>
    <col min="6429" max="6429" width="11.42578125" style="144" customWidth="1"/>
    <col min="6430" max="6430" width="13.5703125" style="144" customWidth="1"/>
    <col min="6431" max="6668" width="11.5703125" style="144"/>
    <col min="6669" max="6669" width="23.140625" style="144" customWidth="1"/>
    <col min="6670" max="6670" width="42.85546875" style="144" customWidth="1"/>
    <col min="6671" max="6671" width="11.5703125" style="144"/>
    <col min="6672" max="6672" width="11.28515625" style="144" customWidth="1"/>
    <col min="6673" max="6673" width="12.85546875" style="144" customWidth="1"/>
    <col min="6674" max="6674" width="12.140625" style="144" customWidth="1"/>
    <col min="6675" max="6675" width="11.7109375" style="144" customWidth="1"/>
    <col min="6676" max="6676" width="11.42578125" style="144" customWidth="1"/>
    <col min="6677" max="6677" width="12.7109375" style="144" customWidth="1"/>
    <col min="6678" max="6678" width="4.140625" style="144" customWidth="1"/>
    <col min="6679" max="6679" width="35.5703125" style="144" customWidth="1"/>
    <col min="6680" max="6680" width="12.5703125" style="144" customWidth="1"/>
    <col min="6681" max="6681" width="12.28515625" style="144" customWidth="1"/>
    <col min="6682" max="6683" width="11.140625" style="144" customWidth="1"/>
    <col min="6684" max="6684" width="12.42578125" style="144" customWidth="1"/>
    <col min="6685" max="6685" width="11.42578125" style="144" customWidth="1"/>
    <col min="6686" max="6686" width="13.5703125" style="144" customWidth="1"/>
    <col min="6687" max="6924" width="11.5703125" style="144"/>
    <col min="6925" max="6925" width="23.140625" style="144" customWidth="1"/>
    <col min="6926" max="6926" width="42.85546875" style="144" customWidth="1"/>
    <col min="6927" max="6927" width="11.5703125" style="144"/>
    <col min="6928" max="6928" width="11.28515625" style="144" customWidth="1"/>
    <col min="6929" max="6929" width="12.85546875" style="144" customWidth="1"/>
    <col min="6930" max="6930" width="12.140625" style="144" customWidth="1"/>
    <col min="6931" max="6931" width="11.7109375" style="144" customWidth="1"/>
    <col min="6932" max="6932" width="11.42578125" style="144" customWidth="1"/>
    <col min="6933" max="6933" width="12.7109375" style="144" customWidth="1"/>
    <col min="6934" max="6934" width="4.140625" style="144" customWidth="1"/>
    <col min="6935" max="6935" width="35.5703125" style="144" customWidth="1"/>
    <col min="6936" max="6936" width="12.5703125" style="144" customWidth="1"/>
    <col min="6937" max="6937" width="12.28515625" style="144" customWidth="1"/>
    <col min="6938" max="6939" width="11.140625" style="144" customWidth="1"/>
    <col min="6940" max="6940" width="12.42578125" style="144" customWidth="1"/>
    <col min="6941" max="6941" width="11.42578125" style="144" customWidth="1"/>
    <col min="6942" max="6942" width="13.5703125" style="144" customWidth="1"/>
    <col min="6943" max="7180" width="11.5703125" style="144"/>
    <col min="7181" max="7181" width="23.140625" style="144" customWidth="1"/>
    <col min="7182" max="7182" width="42.85546875" style="144" customWidth="1"/>
    <col min="7183" max="7183" width="11.5703125" style="144"/>
    <col min="7184" max="7184" width="11.28515625" style="144" customWidth="1"/>
    <col min="7185" max="7185" width="12.85546875" style="144" customWidth="1"/>
    <col min="7186" max="7186" width="12.140625" style="144" customWidth="1"/>
    <col min="7187" max="7187" width="11.7109375" style="144" customWidth="1"/>
    <col min="7188" max="7188" width="11.42578125" style="144" customWidth="1"/>
    <col min="7189" max="7189" width="12.7109375" style="144" customWidth="1"/>
    <col min="7190" max="7190" width="4.140625" style="144" customWidth="1"/>
    <col min="7191" max="7191" width="35.5703125" style="144" customWidth="1"/>
    <col min="7192" max="7192" width="12.5703125" style="144" customWidth="1"/>
    <col min="7193" max="7193" width="12.28515625" style="144" customWidth="1"/>
    <col min="7194" max="7195" width="11.140625" style="144" customWidth="1"/>
    <col min="7196" max="7196" width="12.42578125" style="144" customWidth="1"/>
    <col min="7197" max="7197" width="11.42578125" style="144" customWidth="1"/>
    <col min="7198" max="7198" width="13.5703125" style="144" customWidth="1"/>
    <col min="7199" max="7436" width="11.5703125" style="144"/>
    <col min="7437" max="7437" width="23.140625" style="144" customWidth="1"/>
    <col min="7438" max="7438" width="42.85546875" style="144" customWidth="1"/>
    <col min="7439" max="7439" width="11.5703125" style="144"/>
    <col min="7440" max="7440" width="11.28515625" style="144" customWidth="1"/>
    <col min="7441" max="7441" width="12.85546875" style="144" customWidth="1"/>
    <col min="7442" max="7442" width="12.140625" style="144" customWidth="1"/>
    <col min="7443" max="7443" width="11.7109375" style="144" customWidth="1"/>
    <col min="7444" max="7444" width="11.42578125" style="144" customWidth="1"/>
    <col min="7445" max="7445" width="12.7109375" style="144" customWidth="1"/>
    <col min="7446" max="7446" width="4.140625" style="144" customWidth="1"/>
    <col min="7447" max="7447" width="35.5703125" style="144" customWidth="1"/>
    <col min="7448" max="7448" width="12.5703125" style="144" customWidth="1"/>
    <col min="7449" max="7449" width="12.28515625" style="144" customWidth="1"/>
    <col min="7450" max="7451" width="11.140625" style="144" customWidth="1"/>
    <col min="7452" max="7452" width="12.42578125" style="144" customWidth="1"/>
    <col min="7453" max="7453" width="11.42578125" style="144" customWidth="1"/>
    <col min="7454" max="7454" width="13.5703125" style="144" customWidth="1"/>
    <col min="7455" max="7692" width="11.5703125" style="144"/>
    <col min="7693" max="7693" width="23.140625" style="144" customWidth="1"/>
    <col min="7694" max="7694" width="42.85546875" style="144" customWidth="1"/>
    <col min="7695" max="7695" width="11.5703125" style="144"/>
    <col min="7696" max="7696" width="11.28515625" style="144" customWidth="1"/>
    <col min="7697" max="7697" width="12.85546875" style="144" customWidth="1"/>
    <col min="7698" max="7698" width="12.140625" style="144" customWidth="1"/>
    <col min="7699" max="7699" width="11.7109375" style="144" customWidth="1"/>
    <col min="7700" max="7700" width="11.42578125" style="144" customWidth="1"/>
    <col min="7701" max="7701" width="12.7109375" style="144" customWidth="1"/>
    <col min="7702" max="7702" width="4.140625" style="144" customWidth="1"/>
    <col min="7703" max="7703" width="35.5703125" style="144" customWidth="1"/>
    <col min="7704" max="7704" width="12.5703125" style="144" customWidth="1"/>
    <col min="7705" max="7705" width="12.28515625" style="144" customWidth="1"/>
    <col min="7706" max="7707" width="11.140625" style="144" customWidth="1"/>
    <col min="7708" max="7708" width="12.42578125" style="144" customWidth="1"/>
    <col min="7709" max="7709" width="11.42578125" style="144" customWidth="1"/>
    <col min="7710" max="7710" width="13.5703125" style="144" customWidth="1"/>
    <col min="7711" max="7948" width="11.5703125" style="144"/>
    <col min="7949" max="7949" width="23.140625" style="144" customWidth="1"/>
    <col min="7950" max="7950" width="42.85546875" style="144" customWidth="1"/>
    <col min="7951" max="7951" width="11.5703125" style="144"/>
    <col min="7952" max="7952" width="11.28515625" style="144" customWidth="1"/>
    <col min="7953" max="7953" width="12.85546875" style="144" customWidth="1"/>
    <col min="7954" max="7954" width="12.140625" style="144" customWidth="1"/>
    <col min="7955" max="7955" width="11.7109375" style="144" customWidth="1"/>
    <col min="7956" max="7956" width="11.42578125" style="144" customWidth="1"/>
    <col min="7957" max="7957" width="12.7109375" style="144" customWidth="1"/>
    <col min="7958" max="7958" width="4.140625" style="144" customWidth="1"/>
    <col min="7959" max="7959" width="35.5703125" style="144" customWidth="1"/>
    <col min="7960" max="7960" width="12.5703125" style="144" customWidth="1"/>
    <col min="7961" max="7961" width="12.28515625" style="144" customWidth="1"/>
    <col min="7962" max="7963" width="11.140625" style="144" customWidth="1"/>
    <col min="7964" max="7964" width="12.42578125" style="144" customWidth="1"/>
    <col min="7965" max="7965" width="11.42578125" style="144" customWidth="1"/>
    <col min="7966" max="7966" width="13.5703125" style="144" customWidth="1"/>
    <col min="7967" max="8204" width="11.5703125" style="144"/>
    <col min="8205" max="8205" width="23.140625" style="144" customWidth="1"/>
    <col min="8206" max="8206" width="42.85546875" style="144" customWidth="1"/>
    <col min="8207" max="8207" width="11.5703125" style="144"/>
    <col min="8208" max="8208" width="11.28515625" style="144" customWidth="1"/>
    <col min="8209" max="8209" width="12.85546875" style="144" customWidth="1"/>
    <col min="8210" max="8210" width="12.140625" style="144" customWidth="1"/>
    <col min="8211" max="8211" width="11.7109375" style="144" customWidth="1"/>
    <col min="8212" max="8212" width="11.42578125" style="144" customWidth="1"/>
    <col min="8213" max="8213" width="12.7109375" style="144" customWidth="1"/>
    <col min="8214" max="8214" width="4.140625" style="144" customWidth="1"/>
    <col min="8215" max="8215" width="35.5703125" style="144" customWidth="1"/>
    <col min="8216" max="8216" width="12.5703125" style="144" customWidth="1"/>
    <col min="8217" max="8217" width="12.28515625" style="144" customWidth="1"/>
    <col min="8218" max="8219" width="11.140625" style="144" customWidth="1"/>
    <col min="8220" max="8220" width="12.42578125" style="144" customWidth="1"/>
    <col min="8221" max="8221" width="11.42578125" style="144" customWidth="1"/>
    <col min="8222" max="8222" width="13.5703125" style="144" customWidth="1"/>
    <col min="8223" max="8460" width="11.5703125" style="144"/>
    <col min="8461" max="8461" width="23.140625" style="144" customWidth="1"/>
    <col min="8462" max="8462" width="42.85546875" style="144" customWidth="1"/>
    <col min="8463" max="8463" width="11.5703125" style="144"/>
    <col min="8464" max="8464" width="11.28515625" style="144" customWidth="1"/>
    <col min="8465" max="8465" width="12.85546875" style="144" customWidth="1"/>
    <col min="8466" max="8466" width="12.140625" style="144" customWidth="1"/>
    <col min="8467" max="8467" width="11.7109375" style="144" customWidth="1"/>
    <col min="8468" max="8468" width="11.42578125" style="144" customWidth="1"/>
    <col min="8469" max="8469" width="12.7109375" style="144" customWidth="1"/>
    <col min="8470" max="8470" width="4.140625" style="144" customWidth="1"/>
    <col min="8471" max="8471" width="35.5703125" style="144" customWidth="1"/>
    <col min="8472" max="8472" width="12.5703125" style="144" customWidth="1"/>
    <col min="8473" max="8473" width="12.28515625" style="144" customWidth="1"/>
    <col min="8474" max="8475" width="11.140625" style="144" customWidth="1"/>
    <col min="8476" max="8476" width="12.42578125" style="144" customWidth="1"/>
    <col min="8477" max="8477" width="11.42578125" style="144" customWidth="1"/>
    <col min="8478" max="8478" width="13.5703125" style="144" customWidth="1"/>
    <col min="8479" max="8716" width="11.5703125" style="144"/>
    <col min="8717" max="8717" width="23.140625" style="144" customWidth="1"/>
    <col min="8718" max="8718" width="42.85546875" style="144" customWidth="1"/>
    <col min="8719" max="8719" width="11.5703125" style="144"/>
    <col min="8720" max="8720" width="11.28515625" style="144" customWidth="1"/>
    <col min="8721" max="8721" width="12.85546875" style="144" customWidth="1"/>
    <col min="8722" max="8722" width="12.140625" style="144" customWidth="1"/>
    <col min="8723" max="8723" width="11.7109375" style="144" customWidth="1"/>
    <col min="8724" max="8724" width="11.42578125" style="144" customWidth="1"/>
    <col min="8725" max="8725" width="12.7109375" style="144" customWidth="1"/>
    <col min="8726" max="8726" width="4.140625" style="144" customWidth="1"/>
    <col min="8727" max="8727" width="35.5703125" style="144" customWidth="1"/>
    <col min="8728" max="8728" width="12.5703125" style="144" customWidth="1"/>
    <col min="8729" max="8729" width="12.28515625" style="144" customWidth="1"/>
    <col min="8730" max="8731" width="11.140625" style="144" customWidth="1"/>
    <col min="8732" max="8732" width="12.42578125" style="144" customWidth="1"/>
    <col min="8733" max="8733" width="11.42578125" style="144" customWidth="1"/>
    <col min="8734" max="8734" width="13.5703125" style="144" customWidth="1"/>
    <col min="8735" max="8972" width="11.5703125" style="144"/>
    <col min="8973" max="8973" width="23.140625" style="144" customWidth="1"/>
    <col min="8974" max="8974" width="42.85546875" style="144" customWidth="1"/>
    <col min="8975" max="8975" width="11.5703125" style="144"/>
    <col min="8976" max="8976" width="11.28515625" style="144" customWidth="1"/>
    <col min="8977" max="8977" width="12.85546875" style="144" customWidth="1"/>
    <col min="8978" max="8978" width="12.140625" style="144" customWidth="1"/>
    <col min="8979" max="8979" width="11.7109375" style="144" customWidth="1"/>
    <col min="8980" max="8980" width="11.42578125" style="144" customWidth="1"/>
    <col min="8981" max="8981" width="12.7109375" style="144" customWidth="1"/>
    <col min="8982" max="8982" width="4.140625" style="144" customWidth="1"/>
    <col min="8983" max="8983" width="35.5703125" style="144" customWidth="1"/>
    <col min="8984" max="8984" width="12.5703125" style="144" customWidth="1"/>
    <col min="8985" max="8985" width="12.28515625" style="144" customWidth="1"/>
    <col min="8986" max="8987" width="11.140625" style="144" customWidth="1"/>
    <col min="8988" max="8988" width="12.42578125" style="144" customWidth="1"/>
    <col min="8989" max="8989" width="11.42578125" style="144" customWidth="1"/>
    <col min="8990" max="8990" width="13.5703125" style="144" customWidth="1"/>
    <col min="8991" max="9228" width="11.5703125" style="144"/>
    <col min="9229" max="9229" width="23.140625" style="144" customWidth="1"/>
    <col min="9230" max="9230" width="42.85546875" style="144" customWidth="1"/>
    <col min="9231" max="9231" width="11.5703125" style="144"/>
    <col min="9232" max="9232" width="11.28515625" style="144" customWidth="1"/>
    <col min="9233" max="9233" width="12.85546875" style="144" customWidth="1"/>
    <col min="9234" max="9234" width="12.140625" style="144" customWidth="1"/>
    <col min="9235" max="9235" width="11.7109375" style="144" customWidth="1"/>
    <col min="9236" max="9236" width="11.42578125" style="144" customWidth="1"/>
    <col min="9237" max="9237" width="12.7109375" style="144" customWidth="1"/>
    <col min="9238" max="9238" width="4.140625" style="144" customWidth="1"/>
    <col min="9239" max="9239" width="35.5703125" style="144" customWidth="1"/>
    <col min="9240" max="9240" width="12.5703125" style="144" customWidth="1"/>
    <col min="9241" max="9241" width="12.28515625" style="144" customWidth="1"/>
    <col min="9242" max="9243" width="11.140625" style="144" customWidth="1"/>
    <col min="9244" max="9244" width="12.42578125" style="144" customWidth="1"/>
    <col min="9245" max="9245" width="11.42578125" style="144" customWidth="1"/>
    <col min="9246" max="9246" width="13.5703125" style="144" customWidth="1"/>
    <col min="9247" max="9484" width="11.5703125" style="144"/>
    <col min="9485" max="9485" width="23.140625" style="144" customWidth="1"/>
    <col min="9486" max="9486" width="42.85546875" style="144" customWidth="1"/>
    <col min="9487" max="9487" width="11.5703125" style="144"/>
    <col min="9488" max="9488" width="11.28515625" style="144" customWidth="1"/>
    <col min="9489" max="9489" width="12.85546875" style="144" customWidth="1"/>
    <col min="9490" max="9490" width="12.140625" style="144" customWidth="1"/>
    <col min="9491" max="9491" width="11.7109375" style="144" customWidth="1"/>
    <col min="9492" max="9492" width="11.42578125" style="144" customWidth="1"/>
    <col min="9493" max="9493" width="12.7109375" style="144" customWidth="1"/>
    <col min="9494" max="9494" width="4.140625" style="144" customWidth="1"/>
    <col min="9495" max="9495" width="35.5703125" style="144" customWidth="1"/>
    <col min="9496" max="9496" width="12.5703125" style="144" customWidth="1"/>
    <col min="9497" max="9497" width="12.28515625" style="144" customWidth="1"/>
    <col min="9498" max="9499" width="11.140625" style="144" customWidth="1"/>
    <col min="9500" max="9500" width="12.42578125" style="144" customWidth="1"/>
    <col min="9501" max="9501" width="11.42578125" style="144" customWidth="1"/>
    <col min="9502" max="9502" width="13.5703125" style="144" customWidth="1"/>
    <col min="9503" max="9740" width="11.5703125" style="144"/>
    <col min="9741" max="9741" width="23.140625" style="144" customWidth="1"/>
    <col min="9742" max="9742" width="42.85546875" style="144" customWidth="1"/>
    <col min="9743" max="9743" width="11.5703125" style="144"/>
    <col min="9744" max="9744" width="11.28515625" style="144" customWidth="1"/>
    <col min="9745" max="9745" width="12.85546875" style="144" customWidth="1"/>
    <col min="9746" max="9746" width="12.140625" style="144" customWidth="1"/>
    <col min="9747" max="9747" width="11.7109375" style="144" customWidth="1"/>
    <col min="9748" max="9748" width="11.42578125" style="144" customWidth="1"/>
    <col min="9749" max="9749" width="12.7109375" style="144" customWidth="1"/>
    <col min="9750" max="9750" width="4.140625" style="144" customWidth="1"/>
    <col min="9751" max="9751" width="35.5703125" style="144" customWidth="1"/>
    <col min="9752" max="9752" width="12.5703125" style="144" customWidth="1"/>
    <col min="9753" max="9753" width="12.28515625" style="144" customWidth="1"/>
    <col min="9754" max="9755" width="11.140625" style="144" customWidth="1"/>
    <col min="9756" max="9756" width="12.42578125" style="144" customWidth="1"/>
    <col min="9757" max="9757" width="11.42578125" style="144" customWidth="1"/>
    <col min="9758" max="9758" width="13.5703125" style="144" customWidth="1"/>
    <col min="9759" max="9996" width="11.5703125" style="144"/>
    <col min="9997" max="9997" width="23.140625" style="144" customWidth="1"/>
    <col min="9998" max="9998" width="42.85546875" style="144" customWidth="1"/>
    <col min="9999" max="9999" width="11.5703125" style="144"/>
    <col min="10000" max="10000" width="11.28515625" style="144" customWidth="1"/>
    <col min="10001" max="10001" width="12.85546875" style="144" customWidth="1"/>
    <col min="10002" max="10002" width="12.140625" style="144" customWidth="1"/>
    <col min="10003" max="10003" width="11.7109375" style="144" customWidth="1"/>
    <col min="10004" max="10004" width="11.42578125" style="144" customWidth="1"/>
    <col min="10005" max="10005" width="12.7109375" style="144" customWidth="1"/>
    <col min="10006" max="10006" width="4.140625" style="144" customWidth="1"/>
    <col min="10007" max="10007" width="35.5703125" style="144" customWidth="1"/>
    <col min="10008" max="10008" width="12.5703125" style="144" customWidth="1"/>
    <col min="10009" max="10009" width="12.28515625" style="144" customWidth="1"/>
    <col min="10010" max="10011" width="11.140625" style="144" customWidth="1"/>
    <col min="10012" max="10012" width="12.42578125" style="144" customWidth="1"/>
    <col min="10013" max="10013" width="11.42578125" style="144" customWidth="1"/>
    <col min="10014" max="10014" width="13.5703125" style="144" customWidth="1"/>
    <col min="10015" max="10252" width="11.5703125" style="144"/>
    <col min="10253" max="10253" width="23.140625" style="144" customWidth="1"/>
    <col min="10254" max="10254" width="42.85546875" style="144" customWidth="1"/>
    <col min="10255" max="10255" width="11.5703125" style="144"/>
    <col min="10256" max="10256" width="11.28515625" style="144" customWidth="1"/>
    <col min="10257" max="10257" width="12.85546875" style="144" customWidth="1"/>
    <col min="10258" max="10258" width="12.140625" style="144" customWidth="1"/>
    <col min="10259" max="10259" width="11.7109375" style="144" customWidth="1"/>
    <col min="10260" max="10260" width="11.42578125" style="144" customWidth="1"/>
    <col min="10261" max="10261" width="12.7109375" style="144" customWidth="1"/>
    <col min="10262" max="10262" width="4.140625" style="144" customWidth="1"/>
    <col min="10263" max="10263" width="35.5703125" style="144" customWidth="1"/>
    <col min="10264" max="10264" width="12.5703125" style="144" customWidth="1"/>
    <col min="10265" max="10265" width="12.28515625" style="144" customWidth="1"/>
    <col min="10266" max="10267" width="11.140625" style="144" customWidth="1"/>
    <col min="10268" max="10268" width="12.42578125" style="144" customWidth="1"/>
    <col min="10269" max="10269" width="11.42578125" style="144" customWidth="1"/>
    <col min="10270" max="10270" width="13.5703125" style="144" customWidth="1"/>
    <col min="10271" max="10508" width="11.5703125" style="144"/>
    <col min="10509" max="10509" width="23.140625" style="144" customWidth="1"/>
    <col min="10510" max="10510" width="42.85546875" style="144" customWidth="1"/>
    <col min="10511" max="10511" width="11.5703125" style="144"/>
    <col min="10512" max="10512" width="11.28515625" style="144" customWidth="1"/>
    <col min="10513" max="10513" width="12.85546875" style="144" customWidth="1"/>
    <col min="10514" max="10514" width="12.140625" style="144" customWidth="1"/>
    <col min="10515" max="10515" width="11.7109375" style="144" customWidth="1"/>
    <col min="10516" max="10516" width="11.42578125" style="144" customWidth="1"/>
    <col min="10517" max="10517" width="12.7109375" style="144" customWidth="1"/>
    <col min="10518" max="10518" width="4.140625" style="144" customWidth="1"/>
    <col min="10519" max="10519" width="35.5703125" style="144" customWidth="1"/>
    <col min="10520" max="10520" width="12.5703125" style="144" customWidth="1"/>
    <col min="10521" max="10521" width="12.28515625" style="144" customWidth="1"/>
    <col min="10522" max="10523" width="11.140625" style="144" customWidth="1"/>
    <col min="10524" max="10524" width="12.42578125" style="144" customWidth="1"/>
    <col min="10525" max="10525" width="11.42578125" style="144" customWidth="1"/>
    <col min="10526" max="10526" width="13.5703125" style="144" customWidth="1"/>
    <col min="10527" max="10764" width="11.5703125" style="144"/>
    <col min="10765" max="10765" width="23.140625" style="144" customWidth="1"/>
    <col min="10766" max="10766" width="42.85546875" style="144" customWidth="1"/>
    <col min="10767" max="10767" width="11.5703125" style="144"/>
    <col min="10768" max="10768" width="11.28515625" style="144" customWidth="1"/>
    <col min="10769" max="10769" width="12.85546875" style="144" customWidth="1"/>
    <col min="10770" max="10770" width="12.140625" style="144" customWidth="1"/>
    <col min="10771" max="10771" width="11.7109375" style="144" customWidth="1"/>
    <col min="10772" max="10772" width="11.42578125" style="144" customWidth="1"/>
    <col min="10773" max="10773" width="12.7109375" style="144" customWidth="1"/>
    <col min="10774" max="10774" width="4.140625" style="144" customWidth="1"/>
    <col min="10775" max="10775" width="35.5703125" style="144" customWidth="1"/>
    <col min="10776" max="10776" width="12.5703125" style="144" customWidth="1"/>
    <col min="10777" max="10777" width="12.28515625" style="144" customWidth="1"/>
    <col min="10778" max="10779" width="11.140625" style="144" customWidth="1"/>
    <col min="10780" max="10780" width="12.42578125" style="144" customWidth="1"/>
    <col min="10781" max="10781" width="11.42578125" style="144" customWidth="1"/>
    <col min="10782" max="10782" width="13.5703125" style="144" customWidth="1"/>
    <col min="10783" max="11020" width="11.5703125" style="144"/>
    <col min="11021" max="11021" width="23.140625" style="144" customWidth="1"/>
    <col min="11022" max="11022" width="42.85546875" style="144" customWidth="1"/>
    <col min="11023" max="11023" width="11.5703125" style="144"/>
    <col min="11024" max="11024" width="11.28515625" style="144" customWidth="1"/>
    <col min="11025" max="11025" width="12.85546875" style="144" customWidth="1"/>
    <col min="11026" max="11026" width="12.140625" style="144" customWidth="1"/>
    <col min="11027" max="11027" width="11.7109375" style="144" customWidth="1"/>
    <col min="11028" max="11028" width="11.42578125" style="144" customWidth="1"/>
    <col min="11029" max="11029" width="12.7109375" style="144" customWidth="1"/>
    <col min="11030" max="11030" width="4.140625" style="144" customWidth="1"/>
    <col min="11031" max="11031" width="35.5703125" style="144" customWidth="1"/>
    <col min="11032" max="11032" width="12.5703125" style="144" customWidth="1"/>
    <col min="11033" max="11033" width="12.28515625" style="144" customWidth="1"/>
    <col min="11034" max="11035" width="11.140625" style="144" customWidth="1"/>
    <col min="11036" max="11036" width="12.42578125" style="144" customWidth="1"/>
    <col min="11037" max="11037" width="11.42578125" style="144" customWidth="1"/>
    <col min="11038" max="11038" width="13.5703125" style="144" customWidth="1"/>
    <col min="11039" max="11276" width="11.5703125" style="144"/>
    <col min="11277" max="11277" width="23.140625" style="144" customWidth="1"/>
    <col min="11278" max="11278" width="42.85546875" style="144" customWidth="1"/>
    <col min="11279" max="11279" width="11.5703125" style="144"/>
    <col min="11280" max="11280" width="11.28515625" style="144" customWidth="1"/>
    <col min="11281" max="11281" width="12.85546875" style="144" customWidth="1"/>
    <col min="11282" max="11282" width="12.140625" style="144" customWidth="1"/>
    <col min="11283" max="11283" width="11.7109375" style="144" customWidth="1"/>
    <col min="11284" max="11284" width="11.42578125" style="144" customWidth="1"/>
    <col min="11285" max="11285" width="12.7109375" style="144" customWidth="1"/>
    <col min="11286" max="11286" width="4.140625" style="144" customWidth="1"/>
    <col min="11287" max="11287" width="35.5703125" style="144" customWidth="1"/>
    <col min="11288" max="11288" width="12.5703125" style="144" customWidth="1"/>
    <col min="11289" max="11289" width="12.28515625" style="144" customWidth="1"/>
    <col min="11290" max="11291" width="11.140625" style="144" customWidth="1"/>
    <col min="11292" max="11292" width="12.42578125" style="144" customWidth="1"/>
    <col min="11293" max="11293" width="11.42578125" style="144" customWidth="1"/>
    <col min="11294" max="11294" width="13.5703125" style="144" customWidth="1"/>
    <col min="11295" max="11532" width="11.5703125" style="144"/>
    <col min="11533" max="11533" width="23.140625" style="144" customWidth="1"/>
    <col min="11534" max="11534" width="42.85546875" style="144" customWidth="1"/>
    <col min="11535" max="11535" width="11.5703125" style="144"/>
    <col min="11536" max="11536" width="11.28515625" style="144" customWidth="1"/>
    <col min="11537" max="11537" width="12.85546875" style="144" customWidth="1"/>
    <col min="11538" max="11538" width="12.140625" style="144" customWidth="1"/>
    <col min="11539" max="11539" width="11.7109375" style="144" customWidth="1"/>
    <col min="11540" max="11540" width="11.42578125" style="144" customWidth="1"/>
    <col min="11541" max="11541" width="12.7109375" style="144" customWidth="1"/>
    <col min="11542" max="11542" width="4.140625" style="144" customWidth="1"/>
    <col min="11543" max="11543" width="35.5703125" style="144" customWidth="1"/>
    <col min="11544" max="11544" width="12.5703125" style="144" customWidth="1"/>
    <col min="11545" max="11545" width="12.28515625" style="144" customWidth="1"/>
    <col min="11546" max="11547" width="11.140625" style="144" customWidth="1"/>
    <col min="11548" max="11548" width="12.42578125" style="144" customWidth="1"/>
    <col min="11549" max="11549" width="11.42578125" style="144" customWidth="1"/>
    <col min="11550" max="11550" width="13.5703125" style="144" customWidth="1"/>
    <col min="11551" max="11788" width="11.5703125" style="144"/>
    <col min="11789" max="11789" width="23.140625" style="144" customWidth="1"/>
    <col min="11790" max="11790" width="42.85546875" style="144" customWidth="1"/>
    <col min="11791" max="11791" width="11.5703125" style="144"/>
    <col min="11792" max="11792" width="11.28515625" style="144" customWidth="1"/>
    <col min="11793" max="11793" width="12.85546875" style="144" customWidth="1"/>
    <col min="11794" max="11794" width="12.140625" style="144" customWidth="1"/>
    <col min="11795" max="11795" width="11.7109375" style="144" customWidth="1"/>
    <col min="11796" max="11796" width="11.42578125" style="144" customWidth="1"/>
    <col min="11797" max="11797" width="12.7109375" style="144" customWidth="1"/>
    <col min="11798" max="11798" width="4.140625" style="144" customWidth="1"/>
    <col min="11799" max="11799" width="35.5703125" style="144" customWidth="1"/>
    <col min="11800" max="11800" width="12.5703125" style="144" customWidth="1"/>
    <col min="11801" max="11801" width="12.28515625" style="144" customWidth="1"/>
    <col min="11802" max="11803" width="11.140625" style="144" customWidth="1"/>
    <col min="11804" max="11804" width="12.42578125" style="144" customWidth="1"/>
    <col min="11805" max="11805" width="11.42578125" style="144" customWidth="1"/>
    <col min="11806" max="11806" width="13.5703125" style="144" customWidth="1"/>
    <col min="11807" max="12044" width="11.5703125" style="144"/>
    <col min="12045" max="12045" width="23.140625" style="144" customWidth="1"/>
    <col min="12046" max="12046" width="42.85546875" style="144" customWidth="1"/>
    <col min="12047" max="12047" width="11.5703125" style="144"/>
    <col min="12048" max="12048" width="11.28515625" style="144" customWidth="1"/>
    <col min="12049" max="12049" width="12.85546875" style="144" customWidth="1"/>
    <col min="12050" max="12050" width="12.140625" style="144" customWidth="1"/>
    <col min="12051" max="12051" width="11.7109375" style="144" customWidth="1"/>
    <col min="12052" max="12052" width="11.42578125" style="144" customWidth="1"/>
    <col min="12053" max="12053" width="12.7109375" style="144" customWidth="1"/>
    <col min="12054" max="12054" width="4.140625" style="144" customWidth="1"/>
    <col min="12055" max="12055" width="35.5703125" style="144" customWidth="1"/>
    <col min="12056" max="12056" width="12.5703125" style="144" customWidth="1"/>
    <col min="12057" max="12057" width="12.28515625" style="144" customWidth="1"/>
    <col min="12058" max="12059" width="11.140625" style="144" customWidth="1"/>
    <col min="12060" max="12060" width="12.42578125" style="144" customWidth="1"/>
    <col min="12061" max="12061" width="11.42578125" style="144" customWidth="1"/>
    <col min="12062" max="12062" width="13.5703125" style="144" customWidth="1"/>
    <col min="12063" max="12300" width="11.5703125" style="144"/>
    <col min="12301" max="12301" width="23.140625" style="144" customWidth="1"/>
    <col min="12302" max="12302" width="42.85546875" style="144" customWidth="1"/>
    <col min="12303" max="12303" width="11.5703125" style="144"/>
    <col min="12304" max="12304" width="11.28515625" style="144" customWidth="1"/>
    <col min="12305" max="12305" width="12.85546875" style="144" customWidth="1"/>
    <col min="12306" max="12306" width="12.140625" style="144" customWidth="1"/>
    <col min="12307" max="12307" width="11.7109375" style="144" customWidth="1"/>
    <col min="12308" max="12308" width="11.42578125" style="144" customWidth="1"/>
    <col min="12309" max="12309" width="12.7109375" style="144" customWidth="1"/>
    <col min="12310" max="12310" width="4.140625" style="144" customWidth="1"/>
    <col min="12311" max="12311" width="35.5703125" style="144" customWidth="1"/>
    <col min="12312" max="12312" width="12.5703125" style="144" customWidth="1"/>
    <col min="12313" max="12313" width="12.28515625" style="144" customWidth="1"/>
    <col min="12314" max="12315" width="11.140625" style="144" customWidth="1"/>
    <col min="12316" max="12316" width="12.42578125" style="144" customWidth="1"/>
    <col min="12317" max="12317" width="11.42578125" style="144" customWidth="1"/>
    <col min="12318" max="12318" width="13.5703125" style="144" customWidth="1"/>
    <col min="12319" max="12556" width="11.5703125" style="144"/>
    <col min="12557" max="12557" width="23.140625" style="144" customWidth="1"/>
    <col min="12558" max="12558" width="42.85546875" style="144" customWidth="1"/>
    <col min="12559" max="12559" width="11.5703125" style="144"/>
    <col min="12560" max="12560" width="11.28515625" style="144" customWidth="1"/>
    <col min="12561" max="12561" width="12.85546875" style="144" customWidth="1"/>
    <col min="12562" max="12562" width="12.140625" style="144" customWidth="1"/>
    <col min="12563" max="12563" width="11.7109375" style="144" customWidth="1"/>
    <col min="12564" max="12564" width="11.42578125" style="144" customWidth="1"/>
    <col min="12565" max="12565" width="12.7109375" style="144" customWidth="1"/>
    <col min="12566" max="12566" width="4.140625" style="144" customWidth="1"/>
    <col min="12567" max="12567" width="35.5703125" style="144" customWidth="1"/>
    <col min="12568" max="12568" width="12.5703125" style="144" customWidth="1"/>
    <col min="12569" max="12569" width="12.28515625" style="144" customWidth="1"/>
    <col min="12570" max="12571" width="11.140625" style="144" customWidth="1"/>
    <col min="12572" max="12572" width="12.42578125" style="144" customWidth="1"/>
    <col min="12573" max="12573" width="11.42578125" style="144" customWidth="1"/>
    <col min="12574" max="12574" width="13.5703125" style="144" customWidth="1"/>
    <col min="12575" max="12812" width="11.5703125" style="144"/>
    <col min="12813" max="12813" width="23.140625" style="144" customWidth="1"/>
    <col min="12814" max="12814" width="42.85546875" style="144" customWidth="1"/>
    <col min="12815" max="12815" width="11.5703125" style="144"/>
    <col min="12816" max="12816" width="11.28515625" style="144" customWidth="1"/>
    <col min="12817" max="12817" width="12.85546875" style="144" customWidth="1"/>
    <col min="12818" max="12818" width="12.140625" style="144" customWidth="1"/>
    <col min="12819" max="12819" width="11.7109375" style="144" customWidth="1"/>
    <col min="12820" max="12820" width="11.42578125" style="144" customWidth="1"/>
    <col min="12821" max="12821" width="12.7109375" style="144" customWidth="1"/>
    <col min="12822" max="12822" width="4.140625" style="144" customWidth="1"/>
    <col min="12823" max="12823" width="35.5703125" style="144" customWidth="1"/>
    <col min="12824" max="12824" width="12.5703125" style="144" customWidth="1"/>
    <col min="12825" max="12825" width="12.28515625" style="144" customWidth="1"/>
    <col min="12826" max="12827" width="11.140625" style="144" customWidth="1"/>
    <col min="12828" max="12828" width="12.42578125" style="144" customWidth="1"/>
    <col min="12829" max="12829" width="11.42578125" style="144" customWidth="1"/>
    <col min="12830" max="12830" width="13.5703125" style="144" customWidth="1"/>
    <col min="12831" max="13068" width="11.5703125" style="144"/>
    <col min="13069" max="13069" width="23.140625" style="144" customWidth="1"/>
    <col min="13070" max="13070" width="42.85546875" style="144" customWidth="1"/>
    <col min="13071" max="13071" width="11.5703125" style="144"/>
    <col min="13072" max="13072" width="11.28515625" style="144" customWidth="1"/>
    <col min="13073" max="13073" width="12.85546875" style="144" customWidth="1"/>
    <col min="13074" max="13074" width="12.140625" style="144" customWidth="1"/>
    <col min="13075" max="13075" width="11.7109375" style="144" customWidth="1"/>
    <col min="13076" max="13076" width="11.42578125" style="144" customWidth="1"/>
    <col min="13077" max="13077" width="12.7109375" style="144" customWidth="1"/>
    <col min="13078" max="13078" width="4.140625" style="144" customWidth="1"/>
    <col min="13079" max="13079" width="35.5703125" style="144" customWidth="1"/>
    <col min="13080" max="13080" width="12.5703125" style="144" customWidth="1"/>
    <col min="13081" max="13081" width="12.28515625" style="144" customWidth="1"/>
    <col min="13082" max="13083" width="11.140625" style="144" customWidth="1"/>
    <col min="13084" max="13084" width="12.42578125" style="144" customWidth="1"/>
    <col min="13085" max="13085" width="11.42578125" style="144" customWidth="1"/>
    <col min="13086" max="13086" width="13.5703125" style="144" customWidth="1"/>
    <col min="13087" max="13324" width="11.5703125" style="144"/>
    <col min="13325" max="13325" width="23.140625" style="144" customWidth="1"/>
    <col min="13326" max="13326" width="42.85546875" style="144" customWidth="1"/>
    <col min="13327" max="13327" width="11.5703125" style="144"/>
    <col min="13328" max="13328" width="11.28515625" style="144" customWidth="1"/>
    <col min="13329" max="13329" width="12.85546875" style="144" customWidth="1"/>
    <col min="13330" max="13330" width="12.140625" style="144" customWidth="1"/>
    <col min="13331" max="13331" width="11.7109375" style="144" customWidth="1"/>
    <col min="13332" max="13332" width="11.42578125" style="144" customWidth="1"/>
    <col min="13333" max="13333" width="12.7109375" style="144" customWidth="1"/>
    <col min="13334" max="13334" width="4.140625" style="144" customWidth="1"/>
    <col min="13335" max="13335" width="35.5703125" style="144" customWidth="1"/>
    <col min="13336" max="13336" width="12.5703125" style="144" customWidth="1"/>
    <col min="13337" max="13337" width="12.28515625" style="144" customWidth="1"/>
    <col min="13338" max="13339" width="11.140625" style="144" customWidth="1"/>
    <col min="13340" max="13340" width="12.42578125" style="144" customWidth="1"/>
    <col min="13341" max="13341" width="11.42578125" style="144" customWidth="1"/>
    <col min="13342" max="13342" width="13.5703125" style="144" customWidth="1"/>
    <col min="13343" max="13580" width="11.5703125" style="144"/>
    <col min="13581" max="13581" width="23.140625" style="144" customWidth="1"/>
    <col min="13582" max="13582" width="42.85546875" style="144" customWidth="1"/>
    <col min="13583" max="13583" width="11.5703125" style="144"/>
    <col min="13584" max="13584" width="11.28515625" style="144" customWidth="1"/>
    <col min="13585" max="13585" width="12.85546875" style="144" customWidth="1"/>
    <col min="13586" max="13586" width="12.140625" style="144" customWidth="1"/>
    <col min="13587" max="13587" width="11.7109375" style="144" customWidth="1"/>
    <col min="13588" max="13588" width="11.42578125" style="144" customWidth="1"/>
    <col min="13589" max="13589" width="12.7109375" style="144" customWidth="1"/>
    <col min="13590" max="13590" width="4.140625" style="144" customWidth="1"/>
    <col min="13591" max="13591" width="35.5703125" style="144" customWidth="1"/>
    <col min="13592" max="13592" width="12.5703125" style="144" customWidth="1"/>
    <col min="13593" max="13593" width="12.28515625" style="144" customWidth="1"/>
    <col min="13594" max="13595" width="11.140625" style="144" customWidth="1"/>
    <col min="13596" max="13596" width="12.42578125" style="144" customWidth="1"/>
    <col min="13597" max="13597" width="11.42578125" style="144" customWidth="1"/>
    <col min="13598" max="13598" width="13.5703125" style="144" customWidth="1"/>
    <col min="13599" max="13836" width="11.5703125" style="144"/>
    <col min="13837" max="13837" width="23.140625" style="144" customWidth="1"/>
    <col min="13838" max="13838" width="42.85546875" style="144" customWidth="1"/>
    <col min="13839" max="13839" width="11.5703125" style="144"/>
    <col min="13840" max="13840" width="11.28515625" style="144" customWidth="1"/>
    <col min="13841" max="13841" width="12.85546875" style="144" customWidth="1"/>
    <col min="13842" max="13842" width="12.140625" style="144" customWidth="1"/>
    <col min="13843" max="13843" width="11.7109375" style="144" customWidth="1"/>
    <col min="13844" max="13844" width="11.42578125" style="144" customWidth="1"/>
    <col min="13845" max="13845" width="12.7109375" style="144" customWidth="1"/>
    <col min="13846" max="13846" width="4.140625" style="144" customWidth="1"/>
    <col min="13847" max="13847" width="35.5703125" style="144" customWidth="1"/>
    <col min="13848" max="13848" width="12.5703125" style="144" customWidth="1"/>
    <col min="13849" max="13849" width="12.28515625" style="144" customWidth="1"/>
    <col min="13850" max="13851" width="11.140625" style="144" customWidth="1"/>
    <col min="13852" max="13852" width="12.42578125" style="144" customWidth="1"/>
    <col min="13853" max="13853" width="11.42578125" style="144" customWidth="1"/>
    <col min="13854" max="13854" width="13.5703125" style="144" customWidth="1"/>
    <col min="13855" max="14092" width="11.5703125" style="144"/>
    <col min="14093" max="14093" width="23.140625" style="144" customWidth="1"/>
    <col min="14094" max="14094" width="42.85546875" style="144" customWidth="1"/>
    <col min="14095" max="14095" width="11.5703125" style="144"/>
    <col min="14096" max="14096" width="11.28515625" style="144" customWidth="1"/>
    <col min="14097" max="14097" width="12.85546875" style="144" customWidth="1"/>
    <col min="14098" max="14098" width="12.140625" style="144" customWidth="1"/>
    <col min="14099" max="14099" width="11.7109375" style="144" customWidth="1"/>
    <col min="14100" max="14100" width="11.42578125" style="144" customWidth="1"/>
    <col min="14101" max="14101" width="12.7109375" style="144" customWidth="1"/>
    <col min="14102" max="14102" width="4.140625" style="144" customWidth="1"/>
    <col min="14103" max="14103" width="35.5703125" style="144" customWidth="1"/>
    <col min="14104" max="14104" width="12.5703125" style="144" customWidth="1"/>
    <col min="14105" max="14105" width="12.28515625" style="144" customWidth="1"/>
    <col min="14106" max="14107" width="11.140625" style="144" customWidth="1"/>
    <col min="14108" max="14108" width="12.42578125" style="144" customWidth="1"/>
    <col min="14109" max="14109" width="11.42578125" style="144" customWidth="1"/>
    <col min="14110" max="14110" width="13.5703125" style="144" customWidth="1"/>
    <col min="14111" max="14348" width="11.5703125" style="144"/>
    <col min="14349" max="14349" width="23.140625" style="144" customWidth="1"/>
    <col min="14350" max="14350" width="42.85546875" style="144" customWidth="1"/>
    <col min="14351" max="14351" width="11.5703125" style="144"/>
    <col min="14352" max="14352" width="11.28515625" style="144" customWidth="1"/>
    <col min="14353" max="14353" width="12.85546875" style="144" customWidth="1"/>
    <col min="14354" max="14354" width="12.140625" style="144" customWidth="1"/>
    <col min="14355" max="14355" width="11.7109375" style="144" customWidth="1"/>
    <col min="14356" max="14356" width="11.42578125" style="144" customWidth="1"/>
    <col min="14357" max="14357" width="12.7109375" style="144" customWidth="1"/>
    <col min="14358" max="14358" width="4.140625" style="144" customWidth="1"/>
    <col min="14359" max="14359" width="35.5703125" style="144" customWidth="1"/>
    <col min="14360" max="14360" width="12.5703125" style="144" customWidth="1"/>
    <col min="14361" max="14361" width="12.28515625" style="144" customWidth="1"/>
    <col min="14362" max="14363" width="11.140625" style="144" customWidth="1"/>
    <col min="14364" max="14364" width="12.42578125" style="144" customWidth="1"/>
    <col min="14365" max="14365" width="11.42578125" style="144" customWidth="1"/>
    <col min="14366" max="14366" width="13.5703125" style="144" customWidth="1"/>
    <col min="14367" max="14604" width="11.5703125" style="144"/>
    <col min="14605" max="14605" width="23.140625" style="144" customWidth="1"/>
    <col min="14606" max="14606" width="42.85546875" style="144" customWidth="1"/>
    <col min="14607" max="14607" width="11.5703125" style="144"/>
    <col min="14608" max="14608" width="11.28515625" style="144" customWidth="1"/>
    <col min="14609" max="14609" width="12.85546875" style="144" customWidth="1"/>
    <col min="14610" max="14610" width="12.140625" style="144" customWidth="1"/>
    <col min="14611" max="14611" width="11.7109375" style="144" customWidth="1"/>
    <col min="14612" max="14612" width="11.42578125" style="144" customWidth="1"/>
    <col min="14613" max="14613" width="12.7109375" style="144" customWidth="1"/>
    <col min="14614" max="14614" width="4.140625" style="144" customWidth="1"/>
    <col min="14615" max="14615" width="35.5703125" style="144" customWidth="1"/>
    <col min="14616" max="14616" width="12.5703125" style="144" customWidth="1"/>
    <col min="14617" max="14617" width="12.28515625" style="144" customWidth="1"/>
    <col min="14618" max="14619" width="11.140625" style="144" customWidth="1"/>
    <col min="14620" max="14620" width="12.42578125" style="144" customWidth="1"/>
    <col min="14621" max="14621" width="11.42578125" style="144" customWidth="1"/>
    <col min="14622" max="14622" width="13.5703125" style="144" customWidth="1"/>
    <col min="14623" max="14860" width="11.5703125" style="144"/>
    <col min="14861" max="14861" width="23.140625" style="144" customWidth="1"/>
    <col min="14862" max="14862" width="42.85546875" style="144" customWidth="1"/>
    <col min="14863" max="14863" width="11.5703125" style="144"/>
    <col min="14864" max="14864" width="11.28515625" style="144" customWidth="1"/>
    <col min="14865" max="14865" width="12.85546875" style="144" customWidth="1"/>
    <col min="14866" max="14866" width="12.140625" style="144" customWidth="1"/>
    <col min="14867" max="14867" width="11.7109375" style="144" customWidth="1"/>
    <col min="14868" max="14868" width="11.42578125" style="144" customWidth="1"/>
    <col min="14869" max="14869" width="12.7109375" style="144" customWidth="1"/>
    <col min="14870" max="14870" width="4.140625" style="144" customWidth="1"/>
    <col min="14871" max="14871" width="35.5703125" style="144" customWidth="1"/>
    <col min="14872" max="14872" width="12.5703125" style="144" customWidth="1"/>
    <col min="14873" max="14873" width="12.28515625" style="144" customWidth="1"/>
    <col min="14874" max="14875" width="11.140625" style="144" customWidth="1"/>
    <col min="14876" max="14876" width="12.42578125" style="144" customWidth="1"/>
    <col min="14877" max="14877" width="11.42578125" style="144" customWidth="1"/>
    <col min="14878" max="14878" width="13.5703125" style="144" customWidth="1"/>
    <col min="14879" max="15116" width="11.5703125" style="144"/>
    <col min="15117" max="15117" width="23.140625" style="144" customWidth="1"/>
    <col min="15118" max="15118" width="42.85546875" style="144" customWidth="1"/>
    <col min="15119" max="15119" width="11.5703125" style="144"/>
    <col min="15120" max="15120" width="11.28515625" style="144" customWidth="1"/>
    <col min="15121" max="15121" width="12.85546875" style="144" customWidth="1"/>
    <col min="15122" max="15122" width="12.140625" style="144" customWidth="1"/>
    <col min="15123" max="15123" width="11.7109375" style="144" customWidth="1"/>
    <col min="15124" max="15124" width="11.42578125" style="144" customWidth="1"/>
    <col min="15125" max="15125" width="12.7109375" style="144" customWidth="1"/>
    <col min="15126" max="15126" width="4.140625" style="144" customWidth="1"/>
    <col min="15127" max="15127" width="35.5703125" style="144" customWidth="1"/>
    <col min="15128" max="15128" width="12.5703125" style="144" customWidth="1"/>
    <col min="15129" max="15129" width="12.28515625" style="144" customWidth="1"/>
    <col min="15130" max="15131" width="11.140625" style="144" customWidth="1"/>
    <col min="15132" max="15132" width="12.42578125" style="144" customWidth="1"/>
    <col min="15133" max="15133" width="11.42578125" style="144" customWidth="1"/>
    <col min="15134" max="15134" width="13.5703125" style="144" customWidth="1"/>
    <col min="15135" max="15372" width="11.5703125" style="144"/>
    <col min="15373" max="15373" width="23.140625" style="144" customWidth="1"/>
    <col min="15374" max="15374" width="42.85546875" style="144" customWidth="1"/>
    <col min="15375" max="15375" width="11.5703125" style="144"/>
    <col min="15376" max="15376" width="11.28515625" style="144" customWidth="1"/>
    <col min="15377" max="15377" width="12.85546875" style="144" customWidth="1"/>
    <col min="15378" max="15378" width="12.140625" style="144" customWidth="1"/>
    <col min="15379" max="15379" width="11.7109375" style="144" customWidth="1"/>
    <col min="15380" max="15380" width="11.42578125" style="144" customWidth="1"/>
    <col min="15381" max="15381" width="12.7109375" style="144" customWidth="1"/>
    <col min="15382" max="15382" width="4.140625" style="144" customWidth="1"/>
    <col min="15383" max="15383" width="35.5703125" style="144" customWidth="1"/>
    <col min="15384" max="15384" width="12.5703125" style="144" customWidth="1"/>
    <col min="15385" max="15385" width="12.28515625" style="144" customWidth="1"/>
    <col min="15386" max="15387" width="11.140625" style="144" customWidth="1"/>
    <col min="15388" max="15388" width="12.42578125" style="144" customWidth="1"/>
    <col min="15389" max="15389" width="11.42578125" style="144" customWidth="1"/>
    <col min="15390" max="15390" width="13.5703125" style="144" customWidth="1"/>
    <col min="15391" max="15628" width="11.5703125" style="144"/>
    <col min="15629" max="15629" width="23.140625" style="144" customWidth="1"/>
    <col min="15630" max="15630" width="42.85546875" style="144" customWidth="1"/>
    <col min="15631" max="15631" width="11.5703125" style="144"/>
    <col min="15632" max="15632" width="11.28515625" style="144" customWidth="1"/>
    <col min="15633" max="15633" width="12.85546875" style="144" customWidth="1"/>
    <col min="15634" max="15634" width="12.140625" style="144" customWidth="1"/>
    <col min="15635" max="15635" width="11.7109375" style="144" customWidth="1"/>
    <col min="15636" max="15636" width="11.42578125" style="144" customWidth="1"/>
    <col min="15637" max="15637" width="12.7109375" style="144" customWidth="1"/>
    <col min="15638" max="15638" width="4.140625" style="144" customWidth="1"/>
    <col min="15639" max="15639" width="35.5703125" style="144" customWidth="1"/>
    <col min="15640" max="15640" width="12.5703125" style="144" customWidth="1"/>
    <col min="15641" max="15641" width="12.28515625" style="144" customWidth="1"/>
    <col min="15642" max="15643" width="11.140625" style="144" customWidth="1"/>
    <col min="15644" max="15644" width="12.42578125" style="144" customWidth="1"/>
    <col min="15645" max="15645" width="11.42578125" style="144" customWidth="1"/>
    <col min="15646" max="15646" width="13.5703125" style="144" customWidth="1"/>
    <col min="15647" max="15884" width="11.5703125" style="144"/>
    <col min="15885" max="15885" width="23.140625" style="144" customWidth="1"/>
    <col min="15886" max="15886" width="42.85546875" style="144" customWidth="1"/>
    <col min="15887" max="15887" width="11.5703125" style="144"/>
    <col min="15888" max="15888" width="11.28515625" style="144" customWidth="1"/>
    <col min="15889" max="15889" width="12.85546875" style="144" customWidth="1"/>
    <col min="15890" max="15890" width="12.140625" style="144" customWidth="1"/>
    <col min="15891" max="15891" width="11.7109375" style="144" customWidth="1"/>
    <col min="15892" max="15892" width="11.42578125" style="144" customWidth="1"/>
    <col min="15893" max="15893" width="12.7109375" style="144" customWidth="1"/>
    <col min="15894" max="15894" width="4.140625" style="144" customWidth="1"/>
    <col min="15895" max="15895" width="35.5703125" style="144" customWidth="1"/>
    <col min="15896" max="15896" width="12.5703125" style="144" customWidth="1"/>
    <col min="15897" max="15897" width="12.28515625" style="144" customWidth="1"/>
    <col min="15898" max="15899" width="11.140625" style="144" customWidth="1"/>
    <col min="15900" max="15900" width="12.42578125" style="144" customWidth="1"/>
    <col min="15901" max="15901" width="11.42578125" style="144" customWidth="1"/>
    <col min="15902" max="15902" width="13.5703125" style="144" customWidth="1"/>
    <col min="15903" max="16140" width="11.5703125" style="144"/>
    <col min="16141" max="16141" width="23.140625" style="144" customWidth="1"/>
    <col min="16142" max="16142" width="42.85546875" style="144" customWidth="1"/>
    <col min="16143" max="16143" width="11.5703125" style="144"/>
    <col min="16144" max="16144" width="11.28515625" style="144" customWidth="1"/>
    <col min="16145" max="16145" width="12.85546875" style="144" customWidth="1"/>
    <col min="16146" max="16146" width="12.140625" style="144" customWidth="1"/>
    <col min="16147" max="16147" width="11.7109375" style="144" customWidth="1"/>
    <col min="16148" max="16148" width="11.42578125" style="144" customWidth="1"/>
    <col min="16149" max="16149" width="12.7109375" style="144" customWidth="1"/>
    <col min="16150" max="16150" width="4.140625" style="144" customWidth="1"/>
    <col min="16151" max="16151" width="35.5703125" style="144" customWidth="1"/>
    <col min="16152" max="16152" width="12.5703125" style="144" customWidth="1"/>
    <col min="16153" max="16153" width="12.28515625" style="144" customWidth="1"/>
    <col min="16154" max="16155" width="11.140625" style="144" customWidth="1"/>
    <col min="16156" max="16156" width="12.42578125" style="144" customWidth="1"/>
    <col min="16157" max="16157" width="11.42578125" style="144" customWidth="1"/>
    <col min="16158" max="16158" width="13.5703125" style="144" customWidth="1"/>
    <col min="16159" max="16384" width="11.5703125" style="144"/>
  </cols>
  <sheetData>
    <row r="2" spans="1:36" ht="18.75" x14ac:dyDescent="0.3">
      <c r="A2" s="141"/>
      <c r="B2" s="142" t="s">
        <v>0</v>
      </c>
      <c r="C2" s="141"/>
      <c r="D2" s="141"/>
      <c r="E2" s="141"/>
      <c r="F2" s="141"/>
      <c r="G2" s="143"/>
      <c r="H2" s="143"/>
      <c r="I2" s="287"/>
      <c r="K2" s="142"/>
      <c r="L2" s="142" t="s">
        <v>1</v>
      </c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5"/>
      <c r="X2" s="143"/>
      <c r="Y2" s="143"/>
      <c r="Z2" s="146"/>
    </row>
    <row r="3" spans="1:36" ht="18.75" x14ac:dyDescent="0.3">
      <c r="A3" s="142" t="s">
        <v>2</v>
      </c>
      <c r="B3" s="142"/>
      <c r="C3" s="142"/>
      <c r="D3" s="142"/>
      <c r="E3" s="142"/>
      <c r="F3" s="142"/>
      <c r="G3" s="143"/>
      <c r="H3" s="143"/>
      <c r="I3" s="287"/>
      <c r="K3" s="142" t="s">
        <v>2</v>
      </c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5"/>
      <c r="X3" s="143"/>
      <c r="Y3" s="143"/>
      <c r="Z3" s="146"/>
    </row>
    <row r="4" spans="1:36" ht="18.75" x14ac:dyDescent="0.3">
      <c r="A4" s="142" t="s">
        <v>3</v>
      </c>
      <c r="B4" s="142"/>
      <c r="C4" s="142"/>
      <c r="D4" s="142"/>
      <c r="E4" s="142"/>
      <c r="F4" s="142"/>
      <c r="G4" s="143"/>
      <c r="H4" s="143"/>
      <c r="I4" s="287"/>
      <c r="K4" s="142" t="s">
        <v>3</v>
      </c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5"/>
      <c r="X4" s="143"/>
      <c r="Y4" s="143"/>
      <c r="Z4" s="146"/>
    </row>
    <row r="5" spans="1:36" ht="18.75" x14ac:dyDescent="0.3">
      <c r="A5" s="142" t="s">
        <v>209</v>
      </c>
      <c r="B5" s="142"/>
      <c r="C5" s="142"/>
      <c r="D5" s="142"/>
      <c r="E5" s="142"/>
      <c r="F5" s="142"/>
      <c r="G5" s="143"/>
      <c r="H5" s="143"/>
      <c r="I5" s="287"/>
      <c r="K5" s="142" t="s">
        <v>210</v>
      </c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3"/>
      <c r="Z5" s="146"/>
      <c r="AB5" s="144" t="s">
        <v>4</v>
      </c>
    </row>
    <row r="6" spans="1:36" ht="18.75" x14ac:dyDescent="0.3">
      <c r="A6" s="142" t="s">
        <v>5</v>
      </c>
      <c r="B6" s="142"/>
      <c r="C6" s="142"/>
      <c r="D6" s="142"/>
      <c r="E6" s="142"/>
      <c r="F6" s="142"/>
      <c r="G6" s="143"/>
      <c r="H6" s="143"/>
      <c r="I6" s="287"/>
      <c r="K6" s="142" t="s">
        <v>5</v>
      </c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5"/>
      <c r="X6" s="143"/>
      <c r="Y6" s="143"/>
      <c r="Z6" s="146"/>
    </row>
    <row r="7" spans="1:36" ht="15.75" x14ac:dyDescent="0.25">
      <c r="A7" s="145"/>
      <c r="B7" s="145" t="s">
        <v>4</v>
      </c>
      <c r="C7" s="145"/>
      <c r="D7" s="145"/>
      <c r="E7" s="145"/>
      <c r="F7" s="145"/>
      <c r="G7" s="143"/>
      <c r="H7" s="143"/>
      <c r="I7" s="288"/>
      <c r="K7" s="145"/>
      <c r="L7" s="145" t="s">
        <v>4</v>
      </c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3"/>
      <c r="Y7" s="143"/>
      <c r="Z7" s="146"/>
    </row>
    <row r="8" spans="1:36" ht="16.5" thickBot="1" x14ac:dyDescent="0.3">
      <c r="A8" s="145" t="s">
        <v>4</v>
      </c>
      <c r="B8" s="145"/>
      <c r="C8" s="145"/>
      <c r="D8" s="145"/>
      <c r="E8" s="145"/>
      <c r="F8" s="145"/>
      <c r="G8" s="143"/>
      <c r="H8" s="143"/>
      <c r="I8" s="287"/>
      <c r="K8" s="143" t="s">
        <v>6</v>
      </c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6"/>
    </row>
    <row r="9" spans="1:36" ht="15.75" thickBot="1" x14ac:dyDescent="0.3">
      <c r="A9" s="147" t="s">
        <v>7</v>
      </c>
      <c r="B9" s="148"/>
      <c r="C9" s="149"/>
      <c r="D9" s="149"/>
      <c r="E9" s="149"/>
      <c r="F9" s="149"/>
      <c r="G9" s="149"/>
      <c r="H9" s="150"/>
      <c r="I9" s="289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B9" s="152"/>
      <c r="AC9" s="152"/>
      <c r="AD9" s="152"/>
      <c r="AE9" s="152"/>
      <c r="AF9" s="152"/>
      <c r="AG9" s="152"/>
      <c r="AH9" s="152"/>
      <c r="AI9" s="152"/>
      <c r="AJ9" s="152"/>
    </row>
    <row r="10" spans="1:36" ht="16.5" thickBot="1" x14ac:dyDescent="0.3">
      <c r="A10" s="153" t="s">
        <v>8</v>
      </c>
      <c r="B10" s="154">
        <v>6203.5</v>
      </c>
      <c r="C10" s="155"/>
      <c r="D10" s="155"/>
      <c r="E10" s="155"/>
      <c r="F10" s="155"/>
      <c r="G10" s="155"/>
      <c r="H10" s="156"/>
      <c r="I10" s="289"/>
      <c r="J10" s="157"/>
      <c r="K10" s="158"/>
      <c r="L10" s="159" t="s">
        <v>9</v>
      </c>
      <c r="M10" s="160" t="s">
        <v>125</v>
      </c>
      <c r="N10" s="160" t="s">
        <v>128</v>
      </c>
      <c r="O10" s="160" t="s">
        <v>154</v>
      </c>
      <c r="P10" s="160" t="s">
        <v>155</v>
      </c>
      <c r="Q10" s="160" t="s">
        <v>155</v>
      </c>
      <c r="R10" s="160" t="s">
        <v>156</v>
      </c>
      <c r="S10" s="160" t="s">
        <v>157</v>
      </c>
      <c r="T10" s="159" t="s">
        <v>158</v>
      </c>
      <c r="U10" s="160" t="s">
        <v>177</v>
      </c>
      <c r="V10" s="160" t="s">
        <v>10</v>
      </c>
      <c r="W10" s="161"/>
      <c r="X10" s="162" t="s">
        <v>11</v>
      </c>
      <c r="Y10" s="162"/>
      <c r="Z10" s="163" t="s">
        <v>4</v>
      </c>
      <c r="AB10" s="152"/>
      <c r="AC10" s="152"/>
      <c r="AD10" s="152"/>
      <c r="AE10" s="152"/>
      <c r="AF10" s="152"/>
      <c r="AG10" s="152"/>
      <c r="AH10" s="152"/>
      <c r="AI10" s="152"/>
      <c r="AJ10" s="152"/>
    </row>
    <row r="11" spans="1:36" ht="15.75" x14ac:dyDescent="0.25">
      <c r="A11" s="164" t="s">
        <v>12</v>
      </c>
      <c r="B11" s="165" t="s">
        <v>13</v>
      </c>
      <c r="C11" s="166"/>
      <c r="D11" s="166"/>
      <c r="E11" s="166"/>
      <c r="F11" s="166"/>
      <c r="G11" s="166"/>
      <c r="H11" s="167"/>
      <c r="I11" s="289"/>
      <c r="J11" s="168"/>
      <c r="K11" s="169"/>
      <c r="L11" s="170" t="s">
        <v>14</v>
      </c>
      <c r="M11" s="171" t="s">
        <v>126</v>
      </c>
      <c r="N11" s="170" t="s">
        <v>129</v>
      </c>
      <c r="O11" s="170" t="s">
        <v>153</v>
      </c>
      <c r="P11" s="170" t="s">
        <v>159</v>
      </c>
      <c r="Q11" s="170" t="s">
        <v>159</v>
      </c>
      <c r="R11" s="170" t="s">
        <v>160</v>
      </c>
      <c r="S11" s="170" t="s">
        <v>159</v>
      </c>
      <c r="T11" s="170" t="s">
        <v>159</v>
      </c>
      <c r="U11" s="170" t="s">
        <v>178</v>
      </c>
      <c r="V11" s="170" t="s">
        <v>15</v>
      </c>
      <c r="W11" s="170" t="s">
        <v>16</v>
      </c>
      <c r="X11" s="170" t="s">
        <v>17</v>
      </c>
      <c r="Y11" s="170" t="s">
        <v>18</v>
      </c>
      <c r="Z11" s="170" t="s">
        <v>19</v>
      </c>
      <c r="AB11" s="152"/>
      <c r="AC11" s="152"/>
      <c r="AD11" s="152"/>
      <c r="AE11" s="152"/>
      <c r="AF11" s="152"/>
      <c r="AG11" s="152"/>
      <c r="AH11" s="152"/>
      <c r="AI11" s="152"/>
      <c r="AJ11" s="152"/>
    </row>
    <row r="12" spans="1:36" ht="16.5" thickBot="1" x14ac:dyDescent="0.3">
      <c r="A12" s="172" t="s">
        <v>20</v>
      </c>
      <c r="B12" s="154">
        <v>6203.5</v>
      </c>
      <c r="C12" s="155"/>
      <c r="D12" s="155"/>
      <c r="E12" s="155"/>
      <c r="F12" s="155"/>
      <c r="G12" s="155"/>
      <c r="H12" s="156"/>
      <c r="I12" s="289"/>
      <c r="J12" s="168"/>
      <c r="K12" s="169"/>
      <c r="L12" s="173" t="s">
        <v>4</v>
      </c>
      <c r="M12" s="173" t="s">
        <v>127</v>
      </c>
      <c r="N12" s="173"/>
      <c r="O12" s="173" t="s">
        <v>4</v>
      </c>
      <c r="P12" s="173" t="s">
        <v>161</v>
      </c>
      <c r="Q12" s="173" t="s">
        <v>162</v>
      </c>
      <c r="R12" s="173" t="s">
        <v>159</v>
      </c>
      <c r="S12" s="173"/>
      <c r="T12" s="173"/>
      <c r="U12" s="173"/>
      <c r="V12" s="173" t="s">
        <v>21</v>
      </c>
      <c r="W12" s="173"/>
      <c r="X12" s="173"/>
      <c r="Y12" s="173"/>
      <c r="Z12" s="173"/>
      <c r="AA12" s="81"/>
      <c r="AB12" s="174"/>
      <c r="AC12" s="152"/>
      <c r="AD12" s="152"/>
      <c r="AE12" s="152"/>
      <c r="AF12" s="152"/>
      <c r="AG12" s="152"/>
      <c r="AH12" s="152"/>
      <c r="AI12" s="152"/>
      <c r="AJ12" s="152"/>
    </row>
    <row r="13" spans="1:36" ht="16.5" thickBot="1" x14ac:dyDescent="0.3">
      <c r="A13" s="175" t="s">
        <v>22</v>
      </c>
      <c r="B13" s="176">
        <v>0</v>
      </c>
      <c r="C13" s="177"/>
      <c r="D13" s="177"/>
      <c r="E13" s="177"/>
      <c r="F13" s="177"/>
      <c r="G13" s="177"/>
      <c r="H13" s="178"/>
      <c r="I13" s="289"/>
      <c r="J13" s="179"/>
      <c r="K13" s="180"/>
      <c r="L13" s="173" t="s">
        <v>23</v>
      </c>
      <c r="M13" s="173" t="s">
        <v>23</v>
      </c>
      <c r="N13" s="173" t="s">
        <v>23</v>
      </c>
      <c r="O13" s="173" t="s">
        <v>23</v>
      </c>
      <c r="P13" s="173" t="s">
        <v>23</v>
      </c>
      <c r="Q13" s="173" t="s">
        <v>23</v>
      </c>
      <c r="R13" s="173" t="s">
        <v>23</v>
      </c>
      <c r="S13" s="173" t="s">
        <v>23</v>
      </c>
      <c r="T13" s="173" t="s">
        <v>23</v>
      </c>
      <c r="U13" s="173" t="s">
        <v>23</v>
      </c>
      <c r="V13" s="173" t="s">
        <v>24</v>
      </c>
      <c r="W13" s="173" t="s">
        <v>23</v>
      </c>
      <c r="X13" s="173" t="s">
        <v>23</v>
      </c>
      <c r="Y13" s="173" t="s">
        <v>23</v>
      </c>
      <c r="Z13" s="173" t="s">
        <v>23</v>
      </c>
      <c r="AA13" s="81"/>
      <c r="AB13" s="174"/>
      <c r="AC13" s="174"/>
      <c r="AD13" s="174"/>
      <c r="AE13" s="152"/>
      <c r="AF13" s="174"/>
      <c r="AG13" s="174"/>
      <c r="AH13" s="152"/>
      <c r="AI13" s="152"/>
      <c r="AJ13" s="152"/>
    </row>
    <row r="14" spans="1:36" ht="15.75" x14ac:dyDescent="0.25">
      <c r="A14" s="181"/>
      <c r="B14" s="181"/>
      <c r="C14" s="182" t="s">
        <v>25</v>
      </c>
      <c r="D14" s="183"/>
      <c r="E14" s="182" t="s">
        <v>26</v>
      </c>
      <c r="F14" s="183"/>
      <c r="G14" s="182" t="s">
        <v>27</v>
      </c>
      <c r="H14" s="183"/>
      <c r="I14" s="290"/>
      <c r="J14" s="184" t="s">
        <v>28</v>
      </c>
      <c r="K14" s="185" t="s">
        <v>211</v>
      </c>
      <c r="L14" s="186">
        <v>264884.29699999967</v>
      </c>
      <c r="M14" s="187">
        <v>348.89</v>
      </c>
      <c r="N14" s="187">
        <v>269416.71000000002</v>
      </c>
      <c r="O14" s="187">
        <v>5684.56</v>
      </c>
      <c r="P14" s="188"/>
      <c r="Q14" s="188"/>
      <c r="R14" s="188"/>
      <c r="S14" s="188"/>
      <c r="T14" s="188"/>
      <c r="U14" s="188"/>
      <c r="V14" s="189"/>
      <c r="W14" s="189"/>
      <c r="X14" s="189"/>
      <c r="Y14" s="189"/>
      <c r="Z14" s="190"/>
      <c r="AA14" s="81"/>
      <c r="AB14" s="174"/>
      <c r="AC14" s="174"/>
      <c r="AD14" s="174"/>
      <c r="AE14" s="152"/>
      <c r="AF14" s="174"/>
      <c r="AG14" s="152"/>
      <c r="AH14" s="152"/>
      <c r="AI14" s="152"/>
      <c r="AJ14" s="152"/>
    </row>
    <row r="15" spans="1:36" ht="15.75" x14ac:dyDescent="0.25">
      <c r="A15" s="191" t="s">
        <v>29</v>
      </c>
      <c r="B15" s="192" t="s">
        <v>30</v>
      </c>
      <c r="C15" s="193" t="s">
        <v>31</v>
      </c>
      <c r="D15" s="194" t="s">
        <v>32</v>
      </c>
      <c r="E15" s="193" t="s">
        <v>31</v>
      </c>
      <c r="F15" s="194" t="s">
        <v>32</v>
      </c>
      <c r="G15" s="193" t="s">
        <v>31</v>
      </c>
      <c r="H15" s="194" t="s">
        <v>32</v>
      </c>
      <c r="I15" s="290"/>
      <c r="J15" s="195" t="s">
        <v>4</v>
      </c>
      <c r="K15" s="196" t="s">
        <v>4</v>
      </c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82"/>
      <c r="AA15" s="81"/>
      <c r="AB15" s="174"/>
      <c r="AC15" s="152"/>
      <c r="AD15" s="174"/>
      <c r="AE15" s="174"/>
      <c r="AF15" s="174"/>
      <c r="AG15" s="152"/>
      <c r="AH15" s="152"/>
      <c r="AI15" s="152"/>
      <c r="AJ15" s="152"/>
    </row>
    <row r="16" spans="1:36" ht="15.75" x14ac:dyDescent="0.25">
      <c r="A16" s="191" t="s">
        <v>33</v>
      </c>
      <c r="B16" s="191"/>
      <c r="C16" s="193" t="s">
        <v>34</v>
      </c>
      <c r="D16" s="194" t="s">
        <v>35</v>
      </c>
      <c r="E16" s="193" t="s">
        <v>34</v>
      </c>
      <c r="F16" s="194" t="s">
        <v>36</v>
      </c>
      <c r="G16" s="193" t="s">
        <v>34</v>
      </c>
      <c r="H16" s="194" t="s">
        <v>36</v>
      </c>
      <c r="I16" s="291"/>
      <c r="J16" s="195">
        <v>1</v>
      </c>
      <c r="K16" s="196" t="s">
        <v>212</v>
      </c>
      <c r="L16" s="31">
        <v>337874.77799999993</v>
      </c>
      <c r="M16" s="31">
        <v>0</v>
      </c>
      <c r="N16" s="31">
        <v>8245.5400000000081</v>
      </c>
      <c r="O16" s="31">
        <v>0</v>
      </c>
      <c r="P16" s="31">
        <v>247.39999999999964</v>
      </c>
      <c r="Q16" s="31">
        <v>-22108.429999999993</v>
      </c>
      <c r="R16" s="31">
        <v>384.70999999999731</v>
      </c>
      <c r="S16" s="31">
        <v>305.17000000000007</v>
      </c>
      <c r="T16" s="31">
        <v>6576.2499999999563</v>
      </c>
      <c r="U16" s="31">
        <v>-1998.1999999999998</v>
      </c>
      <c r="V16" s="31">
        <v>-33209.477999999996</v>
      </c>
      <c r="W16" s="31">
        <v>-11802.34</v>
      </c>
      <c r="X16" s="31">
        <v>-900.4899999999999</v>
      </c>
      <c r="Y16" s="31">
        <v>-319.02</v>
      </c>
      <c r="Z16" s="82">
        <v>-20187.627999999997</v>
      </c>
      <c r="AA16" s="81"/>
      <c r="AB16" s="174"/>
      <c r="AC16" s="152"/>
      <c r="AD16" s="174"/>
      <c r="AE16" s="174"/>
      <c r="AF16" s="174"/>
      <c r="AG16" s="152"/>
      <c r="AH16" s="197"/>
      <c r="AI16" s="152"/>
      <c r="AJ16" s="152"/>
    </row>
    <row r="17" spans="1:38" ht="15.75" x14ac:dyDescent="0.25">
      <c r="A17" s="191"/>
      <c r="B17" s="191"/>
      <c r="C17" s="153"/>
      <c r="D17" s="194" t="s">
        <v>37</v>
      </c>
      <c r="E17" s="153"/>
      <c r="F17" s="194" t="s">
        <v>37</v>
      </c>
      <c r="G17" s="153"/>
      <c r="H17" s="194" t="s">
        <v>37</v>
      </c>
      <c r="I17" s="291"/>
      <c r="J17" s="195"/>
      <c r="K17" s="196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82"/>
      <c r="AA17" s="81"/>
      <c r="AB17" s="174"/>
      <c r="AC17" s="174"/>
      <c r="AD17" s="174"/>
      <c r="AE17" s="174"/>
      <c r="AF17" s="174"/>
      <c r="AG17" s="152"/>
      <c r="AH17" s="152"/>
      <c r="AI17" s="152"/>
      <c r="AJ17" s="152"/>
    </row>
    <row r="18" spans="1:38" ht="15.75" x14ac:dyDescent="0.25">
      <c r="A18" s="198"/>
      <c r="B18" s="198"/>
      <c r="C18" s="199" t="s">
        <v>24</v>
      </c>
      <c r="D18" s="200" t="s">
        <v>23</v>
      </c>
      <c r="E18" s="199" t="s">
        <v>24</v>
      </c>
      <c r="F18" s="200" t="s">
        <v>23</v>
      </c>
      <c r="G18" s="199" t="s">
        <v>24</v>
      </c>
      <c r="H18" s="200" t="s">
        <v>23</v>
      </c>
      <c r="I18" s="291"/>
      <c r="J18" s="195"/>
      <c r="K18" s="196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82"/>
      <c r="AA18" s="81"/>
      <c r="AB18" s="174"/>
      <c r="AC18" s="174"/>
      <c r="AD18" s="174"/>
      <c r="AE18" s="174"/>
      <c r="AF18" s="174"/>
      <c r="AG18" s="152"/>
      <c r="AH18" s="152"/>
      <c r="AI18" s="152"/>
      <c r="AJ18" s="152"/>
    </row>
    <row r="19" spans="1:38" ht="16.5" customHeight="1" x14ac:dyDescent="0.25">
      <c r="A19" s="201" t="s">
        <v>38</v>
      </c>
      <c r="B19" s="192" t="s">
        <v>39</v>
      </c>
      <c r="C19" s="202">
        <f>D19*7*B12</f>
        <v>135484.44</v>
      </c>
      <c r="D19" s="203">
        <v>3.12</v>
      </c>
      <c r="E19" s="202">
        <f>F19*7*B12</f>
        <v>135484.44</v>
      </c>
      <c r="F19" s="203">
        <v>3.12</v>
      </c>
      <c r="G19" s="202">
        <f>C19-E19</f>
        <v>0</v>
      </c>
      <c r="H19" s="203">
        <f>D19-F19</f>
        <v>0</v>
      </c>
      <c r="I19" s="292"/>
      <c r="J19" s="195">
        <v>2</v>
      </c>
      <c r="K19" s="196" t="s">
        <v>223</v>
      </c>
      <c r="L19" s="31">
        <f>198475.02+371414.69-90.74+4342.6+1913954.88-103.11-3482.559</f>
        <v>2484510.781</v>
      </c>
      <c r="M19" s="31">
        <v>-15.4</v>
      </c>
      <c r="N19" s="31">
        <v>117849.69</v>
      </c>
      <c r="O19" s="31">
        <v>0</v>
      </c>
      <c r="P19" s="31">
        <v>9.89</v>
      </c>
      <c r="Q19" s="31">
        <v>32.72</v>
      </c>
      <c r="R19" s="31">
        <v>4323.62</v>
      </c>
      <c r="S19" s="31">
        <v>-5</v>
      </c>
      <c r="T19" s="31">
        <f>149158.46+3482.559</f>
        <v>152641.019</v>
      </c>
      <c r="U19" s="31">
        <v>0</v>
      </c>
      <c r="V19" s="31">
        <f t="shared" ref="V19:V22" si="0">W19+X19+Z19+Y19</f>
        <v>-10.25</v>
      </c>
      <c r="W19" s="31">
        <v>0</v>
      </c>
      <c r="X19" s="31">
        <v>0</v>
      </c>
      <c r="Y19" s="31">
        <v>0</v>
      </c>
      <c r="Z19" s="82">
        <v>-10.25</v>
      </c>
      <c r="AA19" s="81"/>
      <c r="AB19" s="174"/>
      <c r="AC19" s="152"/>
      <c r="AD19" s="174"/>
      <c r="AE19" s="174"/>
      <c r="AF19" s="174"/>
      <c r="AG19" s="152"/>
      <c r="AH19" s="152"/>
      <c r="AI19" s="152"/>
      <c r="AJ19" s="152"/>
    </row>
    <row r="20" spans="1:38" ht="16.5" customHeight="1" x14ac:dyDescent="0.25">
      <c r="A20" s="201" t="s">
        <v>40</v>
      </c>
      <c r="B20" s="192" t="s">
        <v>41</v>
      </c>
      <c r="C20" s="193"/>
      <c r="D20" s="194"/>
      <c r="E20" s="193"/>
      <c r="F20" s="194"/>
      <c r="G20" s="193"/>
      <c r="H20" s="194"/>
      <c r="I20" s="291"/>
      <c r="J20" s="195"/>
      <c r="K20" s="196"/>
      <c r="L20" s="204"/>
      <c r="M20" s="204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82"/>
      <c r="AA20" s="81"/>
      <c r="AB20" s="174"/>
      <c r="AC20" s="152"/>
      <c r="AD20" s="174"/>
      <c r="AE20" s="174"/>
      <c r="AF20" s="174"/>
      <c r="AG20" s="152"/>
      <c r="AH20" s="152"/>
      <c r="AI20" s="197"/>
      <c r="AJ20" s="197"/>
      <c r="AL20" s="205"/>
    </row>
    <row r="21" spans="1:38" ht="16.5" customHeight="1" x14ac:dyDescent="0.25">
      <c r="A21" s="201" t="s">
        <v>42</v>
      </c>
      <c r="B21" s="192" t="s">
        <v>43</v>
      </c>
      <c r="C21" s="193"/>
      <c r="D21" s="194"/>
      <c r="E21" s="193"/>
      <c r="F21" s="194"/>
      <c r="G21" s="193"/>
      <c r="H21" s="194"/>
      <c r="I21" s="291"/>
      <c r="J21" s="195"/>
      <c r="K21" s="196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82"/>
      <c r="AA21" s="81"/>
      <c r="AB21" s="174"/>
      <c r="AC21" s="152"/>
      <c r="AD21" s="174"/>
      <c r="AE21" s="174"/>
      <c r="AF21" s="174"/>
      <c r="AG21" s="152"/>
      <c r="AH21" s="152"/>
      <c r="AI21" s="152"/>
      <c r="AJ21" s="197"/>
      <c r="AL21" s="205"/>
    </row>
    <row r="22" spans="1:38" ht="16.5" customHeight="1" x14ac:dyDescent="0.25">
      <c r="A22" s="201" t="s">
        <v>44</v>
      </c>
      <c r="B22" s="192" t="s">
        <v>45</v>
      </c>
      <c r="C22" s="193"/>
      <c r="D22" s="194"/>
      <c r="E22" s="193"/>
      <c r="F22" s="194"/>
      <c r="G22" s="193"/>
      <c r="H22" s="194"/>
      <c r="I22" s="291"/>
      <c r="J22" s="195">
        <v>3</v>
      </c>
      <c r="K22" s="196" t="s">
        <v>224</v>
      </c>
      <c r="L22" s="31">
        <f>195805.51+403590.96+3361.5+1881676.13+1050.59</f>
        <v>2485484.6899999995</v>
      </c>
      <c r="M22" s="31">
        <v>0</v>
      </c>
      <c r="N22" s="31">
        <v>111596.91</v>
      </c>
      <c r="O22" s="31">
        <v>0</v>
      </c>
      <c r="P22" s="31">
        <v>331.32</v>
      </c>
      <c r="Q22" s="31">
        <f>1263.73-140.6</f>
        <v>1123.1300000000001</v>
      </c>
      <c r="R22" s="31">
        <v>508.55</v>
      </c>
      <c r="S22" s="31">
        <v>293.45</v>
      </c>
      <c r="T22" s="31">
        <v>135160.01999999999</v>
      </c>
      <c r="U22" s="31">
        <v>0</v>
      </c>
      <c r="V22" s="31">
        <f t="shared" si="0"/>
        <v>-909.99</v>
      </c>
      <c r="W22" s="31">
        <f>-761.21-148.78</f>
        <v>-909.99</v>
      </c>
      <c r="X22" s="31">
        <v>0</v>
      </c>
      <c r="Y22" s="31">
        <v>0</v>
      </c>
      <c r="Z22" s="82">
        <v>0</v>
      </c>
      <c r="AA22" s="81"/>
      <c r="AB22" s="174"/>
      <c r="AC22" s="152"/>
      <c r="AD22" s="174"/>
      <c r="AE22" s="174"/>
      <c r="AF22" s="174"/>
      <c r="AG22" s="152"/>
      <c r="AH22" s="152"/>
      <c r="AI22" s="197"/>
      <c r="AJ22" s="197"/>
      <c r="AL22" s="205"/>
    </row>
    <row r="23" spans="1:38" ht="16.5" customHeight="1" x14ac:dyDescent="0.25">
      <c r="A23" s="191" t="s">
        <v>46</v>
      </c>
      <c r="B23" s="192" t="s">
        <v>179</v>
      </c>
      <c r="C23" s="193"/>
      <c r="D23" s="194"/>
      <c r="E23" s="193"/>
      <c r="F23" s="194"/>
      <c r="G23" s="193"/>
      <c r="H23" s="194"/>
      <c r="I23" s="291"/>
      <c r="J23" s="195"/>
      <c r="K23" s="196"/>
      <c r="L23" s="204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82"/>
      <c r="AA23" s="81"/>
      <c r="AB23" s="174"/>
      <c r="AC23" s="152"/>
      <c r="AD23" s="174"/>
      <c r="AE23" s="174"/>
      <c r="AF23" s="174"/>
      <c r="AG23" s="152"/>
      <c r="AH23" s="152"/>
      <c r="AI23" s="197"/>
      <c r="AJ23" s="197"/>
      <c r="AL23" s="205"/>
    </row>
    <row r="24" spans="1:38" ht="16.5" customHeight="1" x14ac:dyDescent="0.25">
      <c r="A24" s="191" t="s">
        <v>47</v>
      </c>
      <c r="B24" s="192" t="s">
        <v>48</v>
      </c>
      <c r="C24" s="193"/>
      <c r="D24" s="194"/>
      <c r="E24" s="193"/>
      <c r="F24" s="194"/>
      <c r="G24" s="193"/>
      <c r="H24" s="194"/>
      <c r="I24" s="291"/>
      <c r="J24" s="195"/>
      <c r="K24" s="196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82"/>
      <c r="AA24" s="81"/>
      <c r="AB24" s="174"/>
      <c r="AC24" s="152"/>
      <c r="AD24" s="174"/>
      <c r="AE24" s="174"/>
      <c r="AF24" s="174"/>
      <c r="AG24" s="174"/>
      <c r="AH24" s="174"/>
      <c r="AI24" s="174"/>
      <c r="AJ24" s="174"/>
      <c r="AK24" s="90"/>
    </row>
    <row r="25" spans="1:38" ht="15.75" customHeight="1" x14ac:dyDescent="0.25">
      <c r="A25" s="191" t="s">
        <v>49</v>
      </c>
      <c r="B25" s="192" t="s">
        <v>50</v>
      </c>
      <c r="C25" s="193"/>
      <c r="D25" s="194"/>
      <c r="E25" s="193"/>
      <c r="F25" s="194"/>
      <c r="G25" s="193"/>
      <c r="H25" s="194"/>
      <c r="I25" s="291"/>
      <c r="J25" s="195" t="s">
        <v>4</v>
      </c>
      <c r="K25" s="196" t="s">
        <v>4</v>
      </c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31"/>
      <c r="W25" s="204"/>
      <c r="X25" s="204"/>
      <c r="Y25" s="204"/>
      <c r="Z25" s="206"/>
      <c r="AB25" s="152"/>
      <c r="AC25" s="152"/>
      <c r="AD25" s="152"/>
      <c r="AE25" s="174"/>
      <c r="AF25" s="152"/>
      <c r="AG25" s="152"/>
      <c r="AH25" s="152"/>
      <c r="AI25" s="152"/>
      <c r="AJ25" s="152"/>
    </row>
    <row r="26" spans="1:38" ht="15.75" customHeight="1" x14ac:dyDescent="0.25">
      <c r="A26" s="191" t="s">
        <v>51</v>
      </c>
      <c r="B26" s="192" t="s">
        <v>52</v>
      </c>
      <c r="C26" s="193"/>
      <c r="D26" s="194"/>
      <c r="E26" s="193"/>
      <c r="F26" s="194"/>
      <c r="G26" s="193"/>
      <c r="H26" s="194"/>
      <c r="I26" s="291"/>
      <c r="J26" s="195">
        <v>4</v>
      </c>
      <c r="K26" s="196" t="s">
        <v>213</v>
      </c>
      <c r="L26" s="31">
        <f>L16+L19-L22</f>
        <v>336900.86900000041</v>
      </c>
      <c r="M26" s="31">
        <f t="shared" ref="M26:Y26" si="1">M16+M19-M22</f>
        <v>-15.4</v>
      </c>
      <c r="N26" s="31">
        <f t="shared" si="1"/>
        <v>14498.320000000007</v>
      </c>
      <c r="O26" s="31">
        <f t="shared" si="1"/>
        <v>0</v>
      </c>
      <c r="P26" s="31">
        <f t="shared" si="1"/>
        <v>-74.030000000000371</v>
      </c>
      <c r="Q26" s="31">
        <f t="shared" si="1"/>
        <v>-23198.839999999993</v>
      </c>
      <c r="R26" s="31">
        <f t="shared" si="1"/>
        <v>4199.779999999997</v>
      </c>
      <c r="S26" s="31">
        <f t="shared" si="1"/>
        <v>6.7200000000000841</v>
      </c>
      <c r="T26" s="31">
        <f t="shared" si="1"/>
        <v>24057.248999999982</v>
      </c>
      <c r="U26" s="31">
        <f t="shared" si="1"/>
        <v>-1998.1999999999998</v>
      </c>
      <c r="V26" s="31">
        <f>W26+X26+Z26+Y26</f>
        <v>-32309.737999999998</v>
      </c>
      <c r="W26" s="31">
        <f t="shared" si="1"/>
        <v>-10892.35</v>
      </c>
      <c r="X26" s="31">
        <f t="shared" si="1"/>
        <v>-900.4899999999999</v>
      </c>
      <c r="Y26" s="31">
        <f t="shared" si="1"/>
        <v>-319.02</v>
      </c>
      <c r="Z26" s="82">
        <f>Z16+Z19-Z22</f>
        <v>-20197.877999999997</v>
      </c>
      <c r="AB26" s="152"/>
      <c r="AC26" s="152"/>
      <c r="AD26" s="152"/>
      <c r="AE26" s="197"/>
      <c r="AF26" s="152"/>
      <c r="AG26" s="152"/>
      <c r="AH26" s="152"/>
      <c r="AI26" s="152"/>
      <c r="AJ26" s="152"/>
    </row>
    <row r="27" spans="1:38" ht="15.75" x14ac:dyDescent="0.25">
      <c r="A27" s="191" t="s">
        <v>53</v>
      </c>
      <c r="B27" s="192"/>
      <c r="C27" s="193"/>
      <c r="D27" s="194"/>
      <c r="E27" s="193"/>
      <c r="F27" s="194"/>
      <c r="G27" s="193"/>
      <c r="H27" s="194"/>
      <c r="I27" s="291"/>
      <c r="J27" s="195"/>
      <c r="K27" s="196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82"/>
      <c r="AB27" s="152"/>
      <c r="AC27" s="152"/>
      <c r="AD27" s="152"/>
      <c r="AE27" s="174"/>
      <c r="AF27" s="152"/>
      <c r="AG27" s="152"/>
      <c r="AH27" s="152"/>
      <c r="AI27" s="152"/>
      <c r="AJ27" s="152"/>
    </row>
    <row r="28" spans="1:38" ht="15.75" x14ac:dyDescent="0.25">
      <c r="A28" s="191"/>
      <c r="B28" s="192" t="s">
        <v>4</v>
      </c>
      <c r="C28" s="193"/>
      <c r="D28" s="194"/>
      <c r="E28" s="193"/>
      <c r="F28" s="194"/>
      <c r="G28" s="193"/>
      <c r="H28" s="194"/>
      <c r="I28" s="291"/>
      <c r="J28" s="195"/>
      <c r="K28" s="196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82"/>
      <c r="AA28" s="152"/>
      <c r="AB28" s="152"/>
      <c r="AC28" s="152"/>
      <c r="AD28" s="152"/>
      <c r="AE28" s="207"/>
      <c r="AF28" s="152"/>
      <c r="AG28" s="152"/>
      <c r="AH28" s="152"/>
      <c r="AI28" s="152"/>
      <c r="AJ28" s="152"/>
    </row>
    <row r="29" spans="1:38" ht="15.75" x14ac:dyDescent="0.25">
      <c r="A29" s="208" t="s">
        <v>59</v>
      </c>
      <c r="B29" s="209" t="s">
        <v>39</v>
      </c>
      <c r="C29" s="202">
        <f>D29*7*B12</f>
        <v>157630.935</v>
      </c>
      <c r="D29" s="210">
        <v>3.63</v>
      </c>
      <c r="E29" s="202">
        <f>F29*7*B12</f>
        <v>157630.935</v>
      </c>
      <c r="F29" s="210">
        <v>3.63</v>
      </c>
      <c r="G29" s="202">
        <f>C29-E29</f>
        <v>0</v>
      </c>
      <c r="H29" s="211">
        <f>D29-F29</f>
        <v>0</v>
      </c>
      <c r="I29" s="291"/>
      <c r="J29" s="195" t="s">
        <v>4</v>
      </c>
      <c r="K29" s="196" t="s">
        <v>4</v>
      </c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8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</row>
    <row r="30" spans="1:38" ht="15.75" x14ac:dyDescent="0.25">
      <c r="A30" s="201" t="s">
        <v>40</v>
      </c>
      <c r="B30" s="212" t="s">
        <v>41</v>
      </c>
      <c r="C30" s="193"/>
      <c r="D30" s="194"/>
      <c r="E30" s="193"/>
      <c r="F30" s="194"/>
      <c r="G30" s="193"/>
      <c r="H30" s="194"/>
      <c r="I30" s="291"/>
      <c r="J30" s="195">
        <v>5</v>
      </c>
      <c r="K30" s="196" t="s">
        <v>54</v>
      </c>
      <c r="L30" s="31">
        <v>2460815.7650000001</v>
      </c>
      <c r="M30" s="31">
        <v>0</v>
      </c>
      <c r="N30" s="31">
        <v>148614.63</v>
      </c>
      <c r="O30" s="31">
        <v>0</v>
      </c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82"/>
      <c r="AA30" s="152"/>
      <c r="AB30" s="152"/>
      <c r="AC30" s="152"/>
      <c r="AD30" s="152"/>
      <c r="AE30" s="174"/>
      <c r="AF30" s="152"/>
      <c r="AG30" s="152"/>
      <c r="AH30" s="152"/>
      <c r="AI30" s="152"/>
      <c r="AJ30" s="152"/>
    </row>
    <row r="31" spans="1:38" ht="15.75" x14ac:dyDescent="0.25">
      <c r="A31" s="201" t="s">
        <v>61</v>
      </c>
      <c r="B31" s="212" t="s">
        <v>43</v>
      </c>
      <c r="C31" s="193"/>
      <c r="D31" s="194"/>
      <c r="E31" s="193"/>
      <c r="F31" s="194"/>
      <c r="G31" s="193"/>
      <c r="H31" s="194"/>
      <c r="I31" s="291"/>
      <c r="J31" s="195">
        <v>6</v>
      </c>
      <c r="K31" s="196" t="s">
        <v>55</v>
      </c>
      <c r="L31" s="31">
        <f>L19-L30</f>
        <v>23695.015999999829</v>
      </c>
      <c r="M31" s="31">
        <f>M19-M30</f>
        <v>-15.4</v>
      </c>
      <c r="N31" s="31">
        <f>N19-N30</f>
        <v>-30764.940000000002</v>
      </c>
      <c r="O31" s="31">
        <f>O19-O30</f>
        <v>0</v>
      </c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82"/>
      <c r="AA31" s="152"/>
      <c r="AB31" s="152"/>
      <c r="AC31" s="152"/>
      <c r="AD31" s="152"/>
      <c r="AE31" s="174"/>
      <c r="AF31" s="152"/>
      <c r="AG31" s="152"/>
      <c r="AH31" s="152"/>
      <c r="AI31" s="152"/>
      <c r="AJ31" s="152"/>
    </row>
    <row r="32" spans="1:38" ht="15.75" x14ac:dyDescent="0.25">
      <c r="A32" s="201" t="s">
        <v>62</v>
      </c>
      <c r="B32" s="212" t="s">
        <v>63</v>
      </c>
      <c r="C32" s="193"/>
      <c r="D32" s="194"/>
      <c r="E32" s="193"/>
      <c r="F32" s="194"/>
      <c r="G32" s="193"/>
      <c r="H32" s="194"/>
      <c r="I32" s="291"/>
      <c r="J32" s="195"/>
      <c r="K32" s="196" t="s">
        <v>56</v>
      </c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82"/>
      <c r="AA32" s="152"/>
      <c r="AB32" s="152"/>
      <c r="AC32" s="152"/>
      <c r="AD32" s="152"/>
      <c r="AE32" s="213"/>
      <c r="AF32" s="152"/>
      <c r="AG32" s="152"/>
      <c r="AH32" s="152"/>
      <c r="AI32" s="152"/>
      <c r="AJ32" s="152"/>
    </row>
    <row r="33" spans="1:27" ht="15.75" x14ac:dyDescent="0.25">
      <c r="A33" s="201" t="s">
        <v>64</v>
      </c>
      <c r="B33" s="212" t="s">
        <v>65</v>
      </c>
      <c r="C33" s="193"/>
      <c r="D33" s="194"/>
      <c r="E33" s="193"/>
      <c r="F33" s="194"/>
      <c r="G33" s="193"/>
      <c r="H33" s="194"/>
      <c r="I33" s="291"/>
      <c r="J33" s="195"/>
      <c r="K33" s="196" t="s">
        <v>57</v>
      </c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82"/>
      <c r="AA33" s="152"/>
    </row>
    <row r="34" spans="1:27" ht="15.75" x14ac:dyDescent="0.25">
      <c r="A34" s="201" t="s">
        <v>66</v>
      </c>
      <c r="B34" s="212" t="s">
        <v>67</v>
      </c>
      <c r="C34" s="193"/>
      <c r="D34" s="194"/>
      <c r="E34" s="193"/>
      <c r="F34" s="194"/>
      <c r="G34" s="193"/>
      <c r="H34" s="194"/>
      <c r="I34" s="291"/>
      <c r="J34" s="195" t="s">
        <v>4</v>
      </c>
      <c r="K34" s="196" t="s">
        <v>4</v>
      </c>
      <c r="L34" s="204"/>
      <c r="M34" s="204"/>
      <c r="N34" s="204"/>
      <c r="O34" s="204"/>
      <c r="P34" s="204"/>
      <c r="Q34" s="204"/>
      <c r="R34" s="204"/>
      <c r="S34" s="204"/>
      <c r="T34" s="204"/>
      <c r="U34" s="204"/>
      <c r="V34" s="31"/>
      <c r="W34" s="31"/>
      <c r="X34" s="31"/>
      <c r="Y34" s="31"/>
      <c r="Z34" s="82"/>
      <c r="AA34" s="152"/>
    </row>
    <row r="35" spans="1:27" ht="15.75" x14ac:dyDescent="0.25">
      <c r="A35" s="191" t="s">
        <v>46</v>
      </c>
      <c r="B35" s="212" t="s">
        <v>68</v>
      </c>
      <c r="C35" s="193"/>
      <c r="D35" s="194"/>
      <c r="E35" s="193"/>
      <c r="F35" s="194"/>
      <c r="G35" s="193"/>
      <c r="H35" s="194"/>
      <c r="I35" s="291"/>
      <c r="J35" s="195">
        <v>7</v>
      </c>
      <c r="K35" s="196" t="s">
        <v>58</v>
      </c>
      <c r="L35" s="31">
        <f>L22-L30</f>
        <v>24668.924999999348</v>
      </c>
      <c r="M35" s="31">
        <f t="shared" ref="M35" si="2">M22-M30</f>
        <v>0</v>
      </c>
      <c r="N35" s="31">
        <f>N22-N30</f>
        <v>-37017.72</v>
      </c>
      <c r="O35" s="31">
        <f>O22-O30</f>
        <v>0</v>
      </c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206"/>
      <c r="AA35" s="152"/>
    </row>
    <row r="36" spans="1:27" ht="15.75" x14ac:dyDescent="0.25">
      <c r="A36" s="191" t="s">
        <v>47</v>
      </c>
      <c r="B36" s="212" t="s">
        <v>70</v>
      </c>
      <c r="C36" s="193"/>
      <c r="D36" s="194"/>
      <c r="E36" s="193"/>
      <c r="F36" s="194"/>
      <c r="G36" s="193"/>
      <c r="H36" s="194"/>
      <c r="I36" s="291"/>
      <c r="J36" s="195"/>
      <c r="K36" s="196" t="s">
        <v>60</v>
      </c>
      <c r="L36" s="31" t="s">
        <v>4</v>
      </c>
      <c r="M36" s="31"/>
      <c r="N36" s="31"/>
      <c r="O36" s="31"/>
      <c r="P36" s="31"/>
      <c r="Q36" s="31"/>
      <c r="R36" s="31"/>
      <c r="S36" s="31"/>
      <c r="T36" s="31"/>
      <c r="U36" s="31"/>
      <c r="V36" s="204"/>
      <c r="W36" s="204"/>
      <c r="X36" s="204"/>
      <c r="Y36" s="204"/>
      <c r="Z36" s="206"/>
      <c r="AA36" s="152"/>
    </row>
    <row r="37" spans="1:27" ht="15.75" x14ac:dyDescent="0.25">
      <c r="A37" s="191" t="s">
        <v>49</v>
      </c>
      <c r="B37" s="212" t="s">
        <v>71</v>
      </c>
      <c r="C37" s="193"/>
      <c r="D37" s="194"/>
      <c r="E37" s="193"/>
      <c r="F37" s="194"/>
      <c r="G37" s="193"/>
      <c r="H37" s="194"/>
      <c r="I37" s="291"/>
      <c r="J37" s="195"/>
      <c r="K37" s="214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204"/>
      <c r="W37" s="204"/>
      <c r="X37" s="204"/>
      <c r="Y37" s="204"/>
      <c r="Z37" s="206"/>
      <c r="AA37" s="152"/>
    </row>
    <row r="38" spans="1:27" ht="15.75" x14ac:dyDescent="0.25">
      <c r="A38" s="191" t="s">
        <v>51</v>
      </c>
      <c r="B38" s="212" t="s">
        <v>72</v>
      </c>
      <c r="C38" s="193"/>
      <c r="D38" s="194"/>
      <c r="E38" s="193"/>
      <c r="F38" s="194"/>
      <c r="G38" s="193"/>
      <c r="H38" s="194"/>
      <c r="I38" s="291"/>
      <c r="J38" s="195">
        <v>8</v>
      </c>
      <c r="K38" s="185" t="s">
        <v>214</v>
      </c>
      <c r="L38" s="215">
        <f>L35+L37+L14</f>
        <v>289553.22199999902</v>
      </c>
      <c r="M38" s="215">
        <f>M35+M37+M14</f>
        <v>348.89</v>
      </c>
      <c r="N38" s="215">
        <f>N35+N37+N14</f>
        <v>232398.99000000002</v>
      </c>
      <c r="O38" s="215">
        <f>O35+O37+O14</f>
        <v>5684.56</v>
      </c>
      <c r="P38" s="215"/>
      <c r="Q38" s="215"/>
      <c r="R38" s="215"/>
      <c r="S38" s="215"/>
      <c r="T38" s="215"/>
      <c r="U38" s="215"/>
      <c r="V38" s="31"/>
      <c r="W38" s="31"/>
      <c r="X38" s="31"/>
      <c r="Y38" s="31"/>
      <c r="Z38" s="82"/>
      <c r="AA38" s="152"/>
    </row>
    <row r="39" spans="1:27" ht="15.75" x14ac:dyDescent="0.25">
      <c r="A39" s="191" t="s">
        <v>53</v>
      </c>
      <c r="B39" s="212" t="s">
        <v>73</v>
      </c>
      <c r="C39" s="193"/>
      <c r="D39" s="194"/>
      <c r="E39" s="193"/>
      <c r="F39" s="194"/>
      <c r="G39" s="193"/>
      <c r="H39" s="194"/>
      <c r="I39" s="291"/>
      <c r="J39" s="195"/>
      <c r="K39" s="185" t="s">
        <v>4</v>
      </c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31"/>
      <c r="W39" s="31"/>
      <c r="X39" s="31"/>
      <c r="Y39" s="31"/>
      <c r="Z39" s="82"/>
      <c r="AA39" s="152"/>
    </row>
    <row r="40" spans="1:27" ht="15.75" x14ac:dyDescent="0.25">
      <c r="A40" s="191"/>
      <c r="B40" s="212" t="s">
        <v>74</v>
      </c>
      <c r="C40" s="193"/>
      <c r="D40" s="194"/>
      <c r="E40" s="193"/>
      <c r="F40" s="194"/>
      <c r="G40" s="193"/>
      <c r="H40" s="194"/>
      <c r="I40" s="291"/>
      <c r="J40" s="216">
        <v>9</v>
      </c>
      <c r="K40" s="217" t="s">
        <v>123</v>
      </c>
      <c r="L40" s="215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82"/>
      <c r="AA40" s="152"/>
    </row>
    <row r="41" spans="1:27" ht="15.75" x14ac:dyDescent="0.25">
      <c r="A41" s="191"/>
      <c r="B41" s="212" t="s">
        <v>75</v>
      </c>
      <c r="C41" s="193"/>
      <c r="D41" s="194"/>
      <c r="E41" s="193"/>
      <c r="F41" s="194"/>
      <c r="G41" s="193"/>
      <c r="H41" s="194"/>
      <c r="I41" s="291"/>
      <c r="J41" s="216"/>
      <c r="K41" s="218" t="s">
        <v>124</v>
      </c>
      <c r="L41" s="215">
        <f>122138.925+30950.163</f>
        <v>153089.08799999999</v>
      </c>
      <c r="M41" s="204"/>
      <c r="N41" s="204"/>
      <c r="O41" s="204"/>
      <c r="P41" s="204"/>
      <c r="Q41" s="204"/>
      <c r="R41" s="204"/>
      <c r="S41" s="204"/>
      <c r="T41" s="204"/>
      <c r="U41" s="204"/>
      <c r="V41" s="31"/>
      <c r="W41" s="31"/>
      <c r="X41" s="31"/>
      <c r="Y41" s="31"/>
      <c r="Z41" s="82"/>
      <c r="AA41" s="152"/>
    </row>
    <row r="42" spans="1:27" ht="15.75" x14ac:dyDescent="0.25">
      <c r="A42" s="191"/>
      <c r="B42" s="212" t="s">
        <v>76</v>
      </c>
      <c r="C42" s="193"/>
      <c r="D42" s="194"/>
      <c r="E42" s="193"/>
      <c r="F42" s="194"/>
      <c r="G42" s="193"/>
      <c r="H42" s="194"/>
      <c r="I42" s="291"/>
      <c r="J42" s="219"/>
      <c r="K42" s="106"/>
      <c r="L42" s="136"/>
      <c r="M42" s="204"/>
      <c r="N42" s="204"/>
      <c r="O42" s="204"/>
      <c r="P42" s="204"/>
      <c r="Q42" s="204"/>
      <c r="R42" s="204"/>
      <c r="S42" s="204"/>
      <c r="T42" s="204"/>
      <c r="U42" s="204"/>
      <c r="V42" s="31"/>
      <c r="W42" s="31"/>
      <c r="X42" s="31"/>
      <c r="Y42" s="31"/>
      <c r="Z42" s="82"/>
      <c r="AA42" s="152"/>
    </row>
    <row r="43" spans="1:27" ht="15.75" x14ac:dyDescent="0.25">
      <c r="A43" s="191"/>
      <c r="B43" s="212" t="s">
        <v>4</v>
      </c>
      <c r="C43" s="193"/>
      <c r="D43" s="194"/>
      <c r="E43" s="193"/>
      <c r="F43" s="194"/>
      <c r="G43" s="193"/>
      <c r="H43" s="194"/>
      <c r="I43" s="291"/>
      <c r="J43" s="219"/>
      <c r="K43" s="108" t="s">
        <v>206</v>
      </c>
      <c r="L43" s="137">
        <v>1935.08</v>
      </c>
      <c r="M43" s="204"/>
      <c r="N43" s="204"/>
      <c r="O43" s="204"/>
      <c r="P43" s="204"/>
      <c r="Q43" s="204"/>
      <c r="R43" s="204"/>
      <c r="S43" s="204"/>
      <c r="T43" s="204"/>
      <c r="U43" s="204"/>
      <c r="V43" s="31"/>
      <c r="W43" s="31"/>
      <c r="X43" s="31"/>
      <c r="Y43" s="31"/>
      <c r="Z43" s="82"/>
      <c r="AA43" s="152"/>
    </row>
    <row r="44" spans="1:27" ht="15.75" x14ac:dyDescent="0.25">
      <c r="A44" s="198"/>
      <c r="B44" s="198"/>
      <c r="C44" s="199"/>
      <c r="D44" s="200"/>
      <c r="E44" s="199"/>
      <c r="F44" s="200"/>
      <c r="G44" s="199"/>
      <c r="H44" s="200"/>
      <c r="I44" s="291"/>
      <c r="J44" s="195"/>
      <c r="K44" s="108"/>
      <c r="L44" s="120"/>
      <c r="M44" s="204"/>
      <c r="N44" s="204"/>
      <c r="O44" s="204"/>
      <c r="P44" s="204"/>
      <c r="Q44" s="204"/>
      <c r="R44" s="204"/>
      <c r="S44" s="204"/>
      <c r="T44" s="204"/>
      <c r="U44" s="204"/>
      <c r="V44" s="31"/>
      <c r="W44" s="31"/>
      <c r="X44" s="31"/>
      <c r="Y44" s="31"/>
      <c r="Z44" s="82"/>
      <c r="AA44" s="152"/>
    </row>
    <row r="45" spans="1:27" ht="15.75" x14ac:dyDescent="0.25">
      <c r="A45" s="208" t="s">
        <v>77</v>
      </c>
      <c r="B45" s="220" t="s">
        <v>78</v>
      </c>
      <c r="C45" s="202">
        <f>D45*7*B12</f>
        <v>62531.28</v>
      </c>
      <c r="D45" s="211">
        <v>1.44</v>
      </c>
      <c r="E45" s="202">
        <f>F45*7*B12</f>
        <v>62531.28</v>
      </c>
      <c r="F45" s="211">
        <v>1.44</v>
      </c>
      <c r="G45" s="202">
        <f>C45-E45</f>
        <v>0</v>
      </c>
      <c r="H45" s="211">
        <f>D45-F45</f>
        <v>0</v>
      </c>
      <c r="I45" s="292"/>
      <c r="J45" s="216"/>
      <c r="K45" s="221" t="s">
        <v>164</v>
      </c>
      <c r="L45" s="121">
        <f>L41-L43</f>
        <v>151154.008</v>
      </c>
      <c r="M45" s="204"/>
      <c r="N45" s="204"/>
      <c r="O45" s="204"/>
      <c r="P45" s="204"/>
      <c r="Q45" s="204"/>
      <c r="R45" s="204"/>
      <c r="S45" s="204"/>
      <c r="T45" s="204"/>
      <c r="U45" s="204"/>
      <c r="V45" s="31"/>
      <c r="W45" s="31"/>
      <c r="X45" s="31"/>
      <c r="Y45" s="31"/>
      <c r="Z45" s="82"/>
      <c r="AA45" s="152"/>
    </row>
    <row r="46" spans="1:27" ht="15.75" x14ac:dyDescent="0.25">
      <c r="A46" s="201" t="s">
        <v>79</v>
      </c>
      <c r="B46" s="192" t="s">
        <v>80</v>
      </c>
      <c r="C46" s="222"/>
      <c r="D46" s="223" t="s">
        <v>4</v>
      </c>
      <c r="E46" s="222"/>
      <c r="F46" s="223" t="s">
        <v>4</v>
      </c>
      <c r="G46" s="222"/>
      <c r="H46" s="223" t="s">
        <v>4</v>
      </c>
      <c r="I46" s="291"/>
      <c r="J46" s="195"/>
      <c r="K46" s="91"/>
      <c r="L46" s="31"/>
      <c r="M46" s="204"/>
      <c r="N46" s="204"/>
      <c r="O46" s="204"/>
      <c r="P46" s="204"/>
      <c r="Q46" s="204"/>
      <c r="R46" s="204"/>
      <c r="S46" s="204"/>
      <c r="T46" s="204"/>
      <c r="U46" s="204"/>
      <c r="V46" s="31"/>
      <c r="W46" s="31"/>
      <c r="X46" s="31"/>
      <c r="Y46" s="31"/>
      <c r="Z46" s="82"/>
      <c r="AA46" s="152"/>
    </row>
    <row r="47" spans="1:27" ht="15.75" x14ac:dyDescent="0.25">
      <c r="A47" s="201" t="s">
        <v>40</v>
      </c>
      <c r="B47" s="192" t="s">
        <v>81</v>
      </c>
      <c r="C47" s="222"/>
      <c r="D47" s="223"/>
      <c r="E47" s="222"/>
      <c r="F47" s="223"/>
      <c r="G47" s="222"/>
      <c r="H47" s="223"/>
      <c r="I47" s="291"/>
      <c r="J47" s="195"/>
      <c r="K47" s="185" t="s">
        <v>69</v>
      </c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31"/>
      <c r="W47" s="31"/>
      <c r="X47" s="31"/>
      <c r="Y47" s="31"/>
      <c r="Z47" s="82"/>
      <c r="AA47" s="152"/>
    </row>
    <row r="48" spans="1:27" ht="16.5" thickBot="1" x14ac:dyDescent="0.3">
      <c r="A48" s="201"/>
      <c r="B48" s="192"/>
      <c r="C48" s="222"/>
      <c r="D48" s="223"/>
      <c r="E48" s="222"/>
      <c r="F48" s="223"/>
      <c r="G48" s="222"/>
      <c r="H48" s="223"/>
      <c r="I48" s="291"/>
      <c r="J48" s="224"/>
      <c r="K48" s="225" t="s">
        <v>181</v>
      </c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6"/>
      <c r="W48" s="226"/>
      <c r="X48" s="226"/>
      <c r="Y48" s="226"/>
      <c r="Z48" s="227"/>
      <c r="AA48" s="152"/>
    </row>
    <row r="49" spans="1:27" ht="15.75" x14ac:dyDescent="0.25">
      <c r="A49" s="208" t="s">
        <v>82</v>
      </c>
      <c r="B49" s="220" t="s">
        <v>83</v>
      </c>
      <c r="C49" s="202">
        <f>D49*7*B12</f>
        <v>33436.865000000005</v>
      </c>
      <c r="D49" s="211">
        <v>0.77</v>
      </c>
      <c r="E49" s="202">
        <f>F49*7*B12</f>
        <v>28660.170000000002</v>
      </c>
      <c r="F49" s="211">
        <v>0.66</v>
      </c>
      <c r="G49" s="202">
        <f>C49-E49</f>
        <v>4776.6950000000033</v>
      </c>
      <c r="H49" s="211">
        <f>D49-F49</f>
        <v>0.10999999999999999</v>
      </c>
      <c r="I49" s="293" t="s">
        <v>130</v>
      </c>
      <c r="J49" s="152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7"/>
      <c r="W49" s="37"/>
      <c r="X49" s="37"/>
      <c r="Y49" s="37"/>
      <c r="Z49" s="37"/>
      <c r="AA49" s="152"/>
    </row>
    <row r="50" spans="1:27" ht="15.75" x14ac:dyDescent="0.25">
      <c r="A50" s="201" t="s">
        <v>84</v>
      </c>
      <c r="B50" s="192"/>
      <c r="C50" s="222"/>
      <c r="D50" s="223"/>
      <c r="E50" s="222"/>
      <c r="F50" s="223"/>
      <c r="G50" s="222"/>
      <c r="H50" s="223"/>
      <c r="I50" s="291"/>
      <c r="J50" s="152"/>
      <c r="K50" s="36" t="s">
        <v>4</v>
      </c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7"/>
      <c r="W50" s="37"/>
      <c r="X50" s="37"/>
      <c r="Y50" s="37"/>
      <c r="Z50" s="36"/>
      <c r="AA50" s="152"/>
    </row>
    <row r="51" spans="1:27" ht="15.75" x14ac:dyDescent="0.25">
      <c r="A51" s="228" t="s">
        <v>85</v>
      </c>
      <c r="B51" s="229"/>
      <c r="C51" s="230"/>
      <c r="D51" s="231"/>
      <c r="E51" s="230"/>
      <c r="F51" s="231"/>
      <c r="G51" s="230"/>
      <c r="H51" s="231"/>
      <c r="I51" s="291"/>
      <c r="J51" s="152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152"/>
    </row>
    <row r="52" spans="1:27" ht="15.75" x14ac:dyDescent="0.25">
      <c r="A52" s="201" t="s">
        <v>183</v>
      </c>
      <c r="B52" s="192" t="s">
        <v>86</v>
      </c>
      <c r="C52" s="202">
        <f>D52*7*B12</f>
        <v>234058.05499999999</v>
      </c>
      <c r="D52" s="203">
        <v>5.39</v>
      </c>
      <c r="E52" s="232">
        <f>F52*7*B12</f>
        <v>234058.05499999999</v>
      </c>
      <c r="F52" s="203">
        <v>5.39</v>
      </c>
      <c r="G52" s="202">
        <f>C52-E52</f>
        <v>0</v>
      </c>
      <c r="H52" s="211">
        <f>D52-F52</f>
        <v>0</v>
      </c>
      <c r="I52" s="292"/>
      <c r="J52" s="152"/>
      <c r="K52" s="143" t="s">
        <v>225</v>
      </c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152"/>
    </row>
    <row r="53" spans="1:27" x14ac:dyDescent="0.25">
      <c r="A53" s="201" t="s">
        <v>184</v>
      </c>
      <c r="B53" s="192" t="s">
        <v>87</v>
      </c>
      <c r="C53" s="233"/>
      <c r="D53" s="203"/>
      <c r="E53" s="233"/>
      <c r="F53" s="203"/>
      <c r="G53" s="233"/>
      <c r="H53" s="203"/>
      <c r="I53" s="292"/>
    </row>
    <row r="54" spans="1:27" x14ac:dyDescent="0.25">
      <c r="A54" s="201" t="s">
        <v>185</v>
      </c>
      <c r="B54" s="192" t="s">
        <v>88</v>
      </c>
      <c r="C54" s="234"/>
      <c r="D54" s="235"/>
      <c r="E54" s="234"/>
      <c r="F54" s="235"/>
      <c r="G54" s="234"/>
      <c r="H54" s="235"/>
      <c r="I54" s="292">
        <f>'янв-май 2024'!G49+'июнь-дек 2024'!G49</f>
        <v>4776.6950000000033</v>
      </c>
      <c r="J54" s="297"/>
      <c r="K54" s="297" t="s">
        <v>130</v>
      </c>
      <c r="L54" s="297"/>
      <c r="M54" s="297"/>
      <c r="N54" s="297"/>
    </row>
    <row r="55" spans="1:27" x14ac:dyDescent="0.25">
      <c r="A55" s="236" t="s">
        <v>186</v>
      </c>
      <c r="B55" s="192" t="s">
        <v>89</v>
      </c>
      <c r="C55" s="234"/>
      <c r="D55" s="235"/>
      <c r="E55" s="234"/>
      <c r="F55" s="235"/>
      <c r="G55" s="234"/>
      <c r="H55" s="235"/>
      <c r="I55" s="292"/>
      <c r="J55" s="297"/>
      <c r="K55" s="297"/>
      <c r="L55" s="297"/>
      <c r="M55" s="297"/>
      <c r="N55" s="297"/>
    </row>
    <row r="56" spans="1:27" x14ac:dyDescent="0.25">
      <c r="A56" s="191" t="s">
        <v>46</v>
      </c>
      <c r="B56" s="192" t="s">
        <v>90</v>
      </c>
      <c r="C56" s="234"/>
      <c r="D56" s="235"/>
      <c r="E56" s="234"/>
      <c r="F56" s="235"/>
      <c r="G56" s="234"/>
      <c r="H56" s="235"/>
      <c r="I56" s="292"/>
      <c r="J56" s="297"/>
      <c r="K56" s="297"/>
      <c r="L56" s="297"/>
      <c r="M56" s="297"/>
      <c r="N56" s="297"/>
    </row>
    <row r="57" spans="1:27" x14ac:dyDescent="0.25">
      <c r="A57" s="191" t="s">
        <v>47</v>
      </c>
      <c r="B57" s="192" t="s">
        <v>91</v>
      </c>
      <c r="C57" s="234"/>
      <c r="D57" s="235"/>
      <c r="E57" s="234"/>
      <c r="F57" s="235"/>
      <c r="G57" s="234"/>
      <c r="H57" s="235"/>
      <c r="I57" s="292"/>
      <c r="J57" s="297"/>
      <c r="K57" s="297"/>
      <c r="L57" s="297"/>
      <c r="M57" s="297"/>
      <c r="N57" s="297"/>
    </row>
    <row r="58" spans="1:27" x14ac:dyDescent="0.25">
      <c r="A58" s="191" t="s">
        <v>49</v>
      </c>
      <c r="B58" s="192" t="s">
        <v>92</v>
      </c>
      <c r="C58" s="234"/>
      <c r="D58" s="235"/>
      <c r="E58" s="234"/>
      <c r="F58" s="235"/>
      <c r="G58" s="234"/>
      <c r="H58" s="235"/>
      <c r="I58" s="292"/>
      <c r="J58" s="297"/>
      <c r="K58" s="297"/>
      <c r="L58" s="297"/>
      <c r="M58" s="297"/>
      <c r="N58" s="297"/>
    </row>
    <row r="59" spans="1:27" x14ac:dyDescent="0.25">
      <c r="A59" s="191" t="s">
        <v>51</v>
      </c>
      <c r="B59" s="192" t="s">
        <v>93</v>
      </c>
      <c r="C59" s="234"/>
      <c r="D59" s="235"/>
      <c r="E59" s="234"/>
      <c r="F59" s="235"/>
      <c r="G59" s="234"/>
      <c r="H59" s="235"/>
      <c r="I59" s="292"/>
      <c r="J59" s="297"/>
      <c r="K59" s="297"/>
      <c r="L59" s="297"/>
      <c r="M59" s="297"/>
      <c r="N59" s="297"/>
    </row>
    <row r="60" spans="1:27" x14ac:dyDescent="0.25">
      <c r="A60" s="191" t="s">
        <v>53</v>
      </c>
      <c r="B60" s="192" t="s">
        <v>87</v>
      </c>
      <c r="C60" s="234"/>
      <c r="D60" s="235"/>
      <c r="E60" s="234"/>
      <c r="F60" s="235"/>
      <c r="G60" s="234"/>
      <c r="H60" s="235"/>
      <c r="I60" s="292"/>
      <c r="J60" s="297"/>
      <c r="K60" s="297"/>
      <c r="L60" s="297"/>
      <c r="M60" s="297"/>
      <c r="N60" s="297"/>
    </row>
    <row r="61" spans="1:27" x14ac:dyDescent="0.25">
      <c r="A61" s="191"/>
      <c r="B61" s="192" t="s">
        <v>94</v>
      </c>
      <c r="C61" s="234"/>
      <c r="D61" s="235"/>
      <c r="E61" s="234"/>
      <c r="F61" s="235"/>
      <c r="G61" s="234"/>
      <c r="H61" s="235"/>
      <c r="I61" s="292"/>
      <c r="J61" s="297"/>
      <c r="K61" s="297"/>
      <c r="L61" s="297"/>
      <c r="M61" s="297"/>
      <c r="N61" s="297"/>
    </row>
    <row r="62" spans="1:27" x14ac:dyDescent="0.25">
      <c r="A62" s="191"/>
      <c r="B62" s="192"/>
      <c r="C62" s="193"/>
      <c r="D62" s="194"/>
      <c r="E62" s="193"/>
      <c r="F62" s="194"/>
      <c r="G62" s="193"/>
      <c r="H62" s="194"/>
      <c r="I62" s="291"/>
      <c r="J62" s="297"/>
      <c r="K62" s="297"/>
      <c r="L62" s="297"/>
      <c r="M62" s="297"/>
      <c r="N62" s="297"/>
    </row>
    <row r="63" spans="1:27" x14ac:dyDescent="0.25">
      <c r="A63" s="208" t="s">
        <v>187</v>
      </c>
      <c r="B63" s="220" t="s">
        <v>95</v>
      </c>
      <c r="C63" s="202">
        <f>D63*7*B12</f>
        <v>344790.53</v>
      </c>
      <c r="D63" s="210">
        <v>7.94</v>
      </c>
      <c r="E63" s="202">
        <f>F63*7*B12</f>
        <v>344790.53</v>
      </c>
      <c r="F63" s="210">
        <v>7.94</v>
      </c>
      <c r="G63" s="202">
        <f>C63-E63</f>
        <v>0</v>
      </c>
      <c r="H63" s="211">
        <f>D63-F63</f>
        <v>0</v>
      </c>
      <c r="I63" s="291"/>
      <c r="J63" s="297"/>
      <c r="K63" s="297"/>
      <c r="L63" s="297"/>
      <c r="M63" s="297"/>
      <c r="N63" s="297"/>
    </row>
    <row r="64" spans="1:27" x14ac:dyDescent="0.25">
      <c r="A64" s="201" t="s">
        <v>188</v>
      </c>
      <c r="B64" s="192" t="s">
        <v>97</v>
      </c>
      <c r="C64" s="222"/>
      <c r="D64" s="223"/>
      <c r="E64" s="222"/>
      <c r="F64" s="223"/>
      <c r="G64" s="222"/>
      <c r="H64" s="223"/>
      <c r="I64" s="291"/>
      <c r="J64" s="297"/>
      <c r="K64" s="297"/>
      <c r="L64" s="297"/>
      <c r="M64" s="297"/>
      <c r="N64" s="297"/>
    </row>
    <row r="65" spans="1:14" x14ac:dyDescent="0.25">
      <c r="A65" s="201" t="s">
        <v>189</v>
      </c>
      <c r="B65" s="192" t="s">
        <v>98</v>
      </c>
      <c r="C65" s="222"/>
      <c r="D65" s="223"/>
      <c r="E65" s="222"/>
      <c r="F65" s="223"/>
      <c r="G65" s="222"/>
      <c r="H65" s="223"/>
      <c r="I65" s="291"/>
      <c r="J65" s="297"/>
      <c r="K65" s="297"/>
      <c r="L65" s="297"/>
      <c r="M65" s="297"/>
      <c r="N65" s="297"/>
    </row>
    <row r="66" spans="1:14" x14ac:dyDescent="0.25">
      <c r="A66" s="201" t="s">
        <v>190</v>
      </c>
      <c r="B66" s="192"/>
      <c r="C66" s="193"/>
      <c r="D66" s="194"/>
      <c r="E66" s="193"/>
      <c r="F66" s="194"/>
      <c r="G66" s="193"/>
      <c r="H66" s="194"/>
      <c r="I66" s="291"/>
      <c r="J66" s="297"/>
      <c r="K66" s="297"/>
      <c r="L66" s="297"/>
      <c r="M66" s="297"/>
      <c r="N66" s="297"/>
    </row>
    <row r="67" spans="1:14" x14ac:dyDescent="0.25">
      <c r="A67" s="237" t="s">
        <v>99</v>
      </c>
      <c r="B67" s="220" t="s">
        <v>131</v>
      </c>
      <c r="C67" s="238"/>
      <c r="D67" s="239"/>
      <c r="E67" s="238" t="s">
        <v>4</v>
      </c>
      <c r="F67" s="239"/>
      <c r="G67" s="238"/>
      <c r="H67" s="239"/>
      <c r="I67" s="292"/>
      <c r="J67" s="297"/>
      <c r="K67" s="297"/>
      <c r="L67" s="297"/>
      <c r="M67" s="297"/>
      <c r="N67" s="297"/>
    </row>
    <row r="68" spans="1:14" x14ac:dyDescent="0.25">
      <c r="A68" s="95" t="s">
        <v>96</v>
      </c>
      <c r="B68" s="192" t="s">
        <v>132</v>
      </c>
      <c r="C68" s="193"/>
      <c r="D68" s="194"/>
      <c r="E68" s="193"/>
      <c r="F68" s="194"/>
      <c r="G68" s="193"/>
      <c r="H68" s="194"/>
      <c r="I68" s="291"/>
      <c r="J68" s="297"/>
      <c r="K68" s="297"/>
      <c r="L68" s="297"/>
      <c r="M68" s="297"/>
      <c r="N68" s="297"/>
    </row>
    <row r="69" spans="1:14" x14ac:dyDescent="0.25">
      <c r="A69" s="240" t="s">
        <v>133</v>
      </c>
      <c r="B69" s="192" t="s">
        <v>134</v>
      </c>
      <c r="C69" s="193"/>
      <c r="D69" s="194"/>
      <c r="E69" s="193"/>
      <c r="F69" s="194"/>
      <c r="G69" s="193"/>
      <c r="H69" s="194"/>
      <c r="I69" s="291"/>
      <c r="J69" s="297"/>
      <c r="K69" s="297"/>
      <c r="L69" s="297"/>
      <c r="M69" s="297"/>
      <c r="N69" s="297"/>
    </row>
    <row r="70" spans="1:14" x14ac:dyDescent="0.25">
      <c r="A70" s="201"/>
      <c r="B70" s="192" t="s">
        <v>135</v>
      </c>
      <c r="C70" s="193"/>
      <c r="D70" s="194"/>
      <c r="E70" s="193"/>
      <c r="F70" s="194"/>
      <c r="G70" s="193"/>
      <c r="H70" s="194"/>
      <c r="I70" s="291"/>
      <c r="J70" s="297"/>
      <c r="K70" s="297"/>
      <c r="L70" s="297"/>
      <c r="M70" s="297"/>
      <c r="N70" s="297"/>
    </row>
    <row r="71" spans="1:14" x14ac:dyDescent="0.25">
      <c r="A71" s="191"/>
      <c r="B71" s="192" t="s">
        <v>136</v>
      </c>
      <c r="C71" s="193"/>
      <c r="D71" s="194"/>
      <c r="E71" s="193"/>
      <c r="F71" s="194"/>
      <c r="G71" s="193"/>
      <c r="H71" s="194"/>
      <c r="I71" s="291"/>
      <c r="J71" s="297"/>
      <c r="K71" s="297"/>
      <c r="L71" s="297"/>
      <c r="M71" s="297"/>
      <c r="N71" s="297"/>
    </row>
    <row r="72" spans="1:14" x14ac:dyDescent="0.25">
      <c r="A72" s="191"/>
      <c r="B72" s="192" t="s">
        <v>137</v>
      </c>
      <c r="C72" s="193"/>
      <c r="D72" s="194"/>
      <c r="E72" s="193"/>
      <c r="F72" s="194"/>
      <c r="G72" s="193"/>
      <c r="H72" s="194"/>
      <c r="I72" s="291"/>
      <c r="J72" s="297"/>
      <c r="K72" s="297"/>
      <c r="L72" s="297"/>
      <c r="M72" s="297"/>
      <c r="N72" s="297"/>
    </row>
    <row r="73" spans="1:14" x14ac:dyDescent="0.25">
      <c r="A73" s="191"/>
      <c r="B73" s="192" t="s">
        <v>138</v>
      </c>
      <c r="C73" s="193"/>
      <c r="D73" s="194"/>
      <c r="E73" s="193"/>
      <c r="F73" s="194"/>
      <c r="G73" s="193"/>
      <c r="H73" s="194"/>
      <c r="I73" s="291"/>
      <c r="J73" s="297"/>
      <c r="K73" s="297"/>
      <c r="L73" s="297"/>
      <c r="M73" s="297"/>
      <c r="N73" s="297"/>
    </row>
    <row r="74" spans="1:14" x14ac:dyDescent="0.25">
      <c r="A74" s="191"/>
      <c r="B74" s="192" t="s">
        <v>139</v>
      </c>
      <c r="C74" s="193"/>
      <c r="D74" s="194"/>
      <c r="E74" s="193"/>
      <c r="F74" s="194"/>
      <c r="G74" s="193"/>
      <c r="H74" s="194"/>
      <c r="I74" s="291"/>
      <c r="J74" s="297"/>
      <c r="K74" s="297"/>
      <c r="L74" s="297"/>
      <c r="M74" s="297"/>
      <c r="N74" s="297"/>
    </row>
    <row r="75" spans="1:14" x14ac:dyDescent="0.25">
      <c r="A75" s="191"/>
      <c r="B75" s="192" t="s">
        <v>140</v>
      </c>
      <c r="C75" s="193"/>
      <c r="D75" s="194"/>
      <c r="E75" s="193"/>
      <c r="F75" s="194"/>
      <c r="G75" s="193"/>
      <c r="H75" s="194"/>
      <c r="I75" s="291"/>
      <c r="J75" s="297"/>
      <c r="K75" s="297"/>
      <c r="L75" s="297"/>
      <c r="M75" s="297"/>
      <c r="N75" s="297"/>
    </row>
    <row r="76" spans="1:14" x14ac:dyDescent="0.25">
      <c r="A76" s="191"/>
      <c r="B76" s="192" t="s">
        <v>141</v>
      </c>
      <c r="C76" s="193"/>
      <c r="D76" s="194"/>
      <c r="E76" s="193"/>
      <c r="F76" s="194"/>
      <c r="G76" s="193"/>
      <c r="H76" s="194"/>
      <c r="I76" s="291"/>
      <c r="J76" s="297"/>
      <c r="K76" s="297"/>
      <c r="L76" s="297"/>
      <c r="M76" s="297"/>
      <c r="N76" s="297"/>
    </row>
    <row r="77" spans="1:14" x14ac:dyDescent="0.25">
      <c r="A77" s="191"/>
      <c r="B77" s="192" t="s">
        <v>142</v>
      </c>
      <c r="C77" s="193"/>
      <c r="D77" s="194"/>
      <c r="E77" s="193"/>
      <c r="F77" s="194"/>
      <c r="G77" s="193"/>
      <c r="H77" s="194"/>
      <c r="I77" s="291"/>
      <c r="J77" s="297"/>
      <c r="K77" s="297"/>
      <c r="L77" s="297"/>
      <c r="M77" s="297"/>
      <c r="N77" s="297"/>
    </row>
    <row r="78" spans="1:14" x14ac:dyDescent="0.25">
      <c r="A78" s="191"/>
      <c r="B78" s="192" t="s">
        <v>143</v>
      </c>
      <c r="C78" s="193"/>
      <c r="D78" s="194"/>
      <c r="E78" s="193"/>
      <c r="F78" s="194"/>
      <c r="G78" s="193"/>
      <c r="H78" s="194"/>
      <c r="I78" s="291"/>
      <c r="J78" s="297"/>
      <c r="K78" s="297"/>
      <c r="L78" s="297"/>
      <c r="M78" s="297"/>
      <c r="N78" s="297"/>
    </row>
    <row r="79" spans="1:14" x14ac:dyDescent="0.25">
      <c r="A79" s="191"/>
      <c r="B79" s="192" t="s">
        <v>144</v>
      </c>
      <c r="C79" s="193"/>
      <c r="D79" s="194"/>
      <c r="E79" s="193"/>
      <c r="F79" s="194"/>
      <c r="G79" s="193"/>
      <c r="H79" s="194"/>
      <c r="I79" s="292"/>
      <c r="J79" s="297"/>
      <c r="K79" s="297"/>
      <c r="L79" s="297"/>
      <c r="M79" s="297"/>
      <c r="N79" s="297"/>
    </row>
    <row r="80" spans="1:14" x14ac:dyDescent="0.25">
      <c r="A80" s="198"/>
      <c r="B80" s="229"/>
      <c r="C80" s="199"/>
      <c r="D80" s="200"/>
      <c r="E80" s="199"/>
      <c r="F80" s="200"/>
      <c r="G80" s="199"/>
      <c r="H80" s="200"/>
      <c r="I80" s="291"/>
      <c r="J80" s="297"/>
      <c r="K80" s="297"/>
      <c r="L80" s="297"/>
      <c r="M80" s="297"/>
      <c r="N80" s="297"/>
    </row>
    <row r="81" spans="1:14" x14ac:dyDescent="0.25">
      <c r="A81" s="241" t="s">
        <v>100</v>
      </c>
      <c r="B81" s="220" t="s">
        <v>101</v>
      </c>
      <c r="C81" s="238"/>
      <c r="D81" s="239"/>
      <c r="E81" s="238"/>
      <c r="F81" s="239"/>
      <c r="G81" s="238"/>
      <c r="H81" s="239"/>
      <c r="I81" s="291"/>
      <c r="J81" s="297"/>
      <c r="K81" s="297"/>
      <c r="L81" s="297"/>
      <c r="M81" s="297"/>
      <c r="N81" s="297"/>
    </row>
    <row r="82" spans="1:14" x14ac:dyDescent="0.25">
      <c r="A82" s="191" t="s">
        <v>96</v>
      </c>
      <c r="B82" s="192" t="s">
        <v>145</v>
      </c>
      <c r="C82" s="193"/>
      <c r="D82" s="194"/>
      <c r="E82" s="193"/>
      <c r="F82" s="194"/>
      <c r="G82" s="193"/>
      <c r="H82" s="194"/>
      <c r="I82" s="291"/>
      <c r="J82" s="297"/>
      <c r="K82" s="297"/>
      <c r="L82" s="297"/>
      <c r="M82" s="297"/>
      <c r="N82" s="297"/>
    </row>
    <row r="83" spans="1:14" x14ac:dyDescent="0.25">
      <c r="A83" s="191" t="s">
        <v>146</v>
      </c>
      <c r="B83" s="192" t="s">
        <v>147</v>
      </c>
      <c r="C83" s="193"/>
      <c r="D83" s="194"/>
      <c r="E83" s="193"/>
      <c r="F83" s="194"/>
      <c r="G83" s="193"/>
      <c r="H83" s="194"/>
      <c r="I83" s="291"/>
      <c r="J83" s="297"/>
      <c r="K83" s="297"/>
      <c r="L83" s="297"/>
      <c r="M83" s="297"/>
      <c r="N83" s="297"/>
    </row>
    <row r="84" spans="1:14" x14ac:dyDescent="0.25">
      <c r="A84" s="191"/>
      <c r="B84" s="192" t="s">
        <v>148</v>
      </c>
      <c r="C84" s="193"/>
      <c r="D84" s="194"/>
      <c r="E84" s="193"/>
      <c r="F84" s="194"/>
      <c r="G84" s="193"/>
      <c r="H84" s="194"/>
      <c r="I84" s="291"/>
      <c r="J84" s="297"/>
      <c r="K84" s="297"/>
      <c r="L84" s="297"/>
      <c r="M84" s="297"/>
      <c r="N84" s="297"/>
    </row>
    <row r="85" spans="1:14" x14ac:dyDescent="0.25">
      <c r="A85" s="191"/>
      <c r="B85" s="192" t="s">
        <v>149</v>
      </c>
      <c r="C85" s="193"/>
      <c r="D85" s="194"/>
      <c r="E85" s="193"/>
      <c r="F85" s="194"/>
      <c r="G85" s="193"/>
      <c r="H85" s="194"/>
      <c r="I85" s="291"/>
      <c r="J85" s="297"/>
      <c r="K85" s="297"/>
      <c r="L85" s="297"/>
      <c r="M85" s="297"/>
      <c r="N85" s="297"/>
    </row>
    <row r="86" spans="1:14" x14ac:dyDescent="0.25">
      <c r="A86" s="191"/>
      <c r="B86" s="192" t="s">
        <v>150</v>
      </c>
      <c r="C86" s="193"/>
      <c r="D86" s="194"/>
      <c r="E86" s="193"/>
      <c r="F86" s="194"/>
      <c r="G86" s="193"/>
      <c r="H86" s="194"/>
      <c r="I86" s="291"/>
      <c r="J86" s="297"/>
      <c r="K86" s="297"/>
      <c r="L86" s="297"/>
      <c r="M86" s="297"/>
      <c r="N86" s="297"/>
    </row>
    <row r="87" spans="1:14" x14ac:dyDescent="0.25">
      <c r="A87" s="191"/>
      <c r="B87" s="192" t="s">
        <v>151</v>
      </c>
      <c r="C87" s="193"/>
      <c r="D87" s="194"/>
      <c r="E87" s="193"/>
      <c r="F87" s="194"/>
      <c r="G87" s="193"/>
      <c r="H87" s="194"/>
      <c r="I87" s="291"/>
      <c r="J87" s="297"/>
      <c r="K87" s="297"/>
      <c r="L87" s="297"/>
      <c r="M87" s="297"/>
      <c r="N87" s="297"/>
    </row>
    <row r="88" spans="1:14" x14ac:dyDescent="0.25">
      <c r="A88" s="191"/>
      <c r="B88" s="192" t="s">
        <v>152</v>
      </c>
      <c r="C88" s="193"/>
      <c r="D88" s="194"/>
      <c r="E88" s="193"/>
      <c r="F88" s="194"/>
      <c r="G88" s="193"/>
      <c r="H88" s="194"/>
      <c r="I88" s="291"/>
      <c r="J88" s="297"/>
      <c r="K88" s="297"/>
      <c r="L88" s="297"/>
      <c r="M88" s="297"/>
      <c r="N88" s="297"/>
    </row>
    <row r="89" spans="1:14" x14ac:dyDescent="0.25">
      <c r="A89" s="208" t="s">
        <v>108</v>
      </c>
      <c r="B89" s="220" t="s">
        <v>105</v>
      </c>
      <c r="C89" s="202">
        <f>D89*7*B12</f>
        <v>105087.28999999998</v>
      </c>
      <c r="D89" s="242">
        <v>2.42</v>
      </c>
      <c r="E89" s="202">
        <v>104857.29</v>
      </c>
      <c r="F89" s="242">
        <f>E89/7/B12</f>
        <v>2.4147034508169352</v>
      </c>
      <c r="G89" s="202">
        <f>C89-E89</f>
        <v>229.99999999998545</v>
      </c>
      <c r="H89" s="211">
        <f>D89-F89</f>
        <v>5.2965491830647693E-3</v>
      </c>
      <c r="I89" s="293" t="s">
        <v>163</v>
      </c>
      <c r="J89" s="297"/>
      <c r="K89" s="298">
        <f>G89</f>
        <v>229.99999999998545</v>
      </c>
      <c r="L89" s="297" t="s">
        <v>163</v>
      </c>
      <c r="M89" s="297"/>
      <c r="N89" s="297"/>
    </row>
    <row r="90" spans="1:14" x14ac:dyDescent="0.25">
      <c r="A90" s="228"/>
      <c r="B90" s="229"/>
      <c r="C90" s="199"/>
      <c r="D90" s="200"/>
      <c r="E90" s="199"/>
      <c r="F90" s="200"/>
      <c r="G90" s="199"/>
      <c r="H90" s="200"/>
      <c r="I90" s="291"/>
      <c r="J90" s="297"/>
      <c r="K90" s="297"/>
      <c r="L90" s="297"/>
      <c r="M90" s="297"/>
      <c r="N90" s="297"/>
    </row>
    <row r="91" spans="1:14" x14ac:dyDescent="0.25">
      <c r="A91" s="208" t="s">
        <v>109</v>
      </c>
      <c r="B91" s="220" t="s">
        <v>111</v>
      </c>
      <c r="C91" s="202">
        <f>D91*7*B12</f>
        <v>5645.1850000000004</v>
      </c>
      <c r="D91" s="242">
        <v>0.13</v>
      </c>
      <c r="E91" s="202">
        <v>3484.92</v>
      </c>
      <c r="F91" s="242">
        <f>E91/7/B12</f>
        <v>8.0252392082810389E-2</v>
      </c>
      <c r="G91" s="202">
        <f>C91-E91</f>
        <v>2160.2650000000003</v>
      </c>
      <c r="H91" s="211">
        <f>D91-F91</f>
        <v>4.9747607917189615E-2</v>
      </c>
      <c r="I91" s="293" t="s">
        <v>130</v>
      </c>
      <c r="J91" s="297"/>
      <c r="K91" s="298">
        <f>'янв-май 2024'!G91+'июнь-дек 2024'!G91</f>
        <v>5221.4000000000005</v>
      </c>
      <c r="L91" s="297" t="s">
        <v>130</v>
      </c>
      <c r="M91" s="297"/>
      <c r="N91" s="297"/>
    </row>
    <row r="92" spans="1:14" x14ac:dyDescent="0.25">
      <c r="A92" s="201" t="s">
        <v>110</v>
      </c>
      <c r="B92" s="192" t="s">
        <v>112</v>
      </c>
      <c r="C92" s="193"/>
      <c r="D92" s="194"/>
      <c r="E92" s="193"/>
      <c r="F92" s="194"/>
      <c r="G92" s="193"/>
      <c r="H92" s="194"/>
      <c r="I92" s="291"/>
      <c r="J92" s="297"/>
      <c r="K92" s="297"/>
      <c r="L92" s="297"/>
      <c r="M92" s="297"/>
      <c r="N92" s="297"/>
    </row>
    <row r="93" spans="1:14" x14ac:dyDescent="0.25">
      <c r="A93" s="127" t="s">
        <v>218</v>
      </c>
      <c r="B93" s="220" t="s">
        <v>83</v>
      </c>
      <c r="C93" s="243">
        <f>D93*7*B12</f>
        <v>5210.9399999999996</v>
      </c>
      <c r="D93" s="210">
        <v>0.12</v>
      </c>
      <c r="E93" s="243">
        <v>38.880000000000003</v>
      </c>
      <c r="F93" s="211">
        <f>E93/7/B12</f>
        <v>8.9534709668505103E-4</v>
      </c>
      <c r="G93" s="202">
        <f>C93-E93</f>
        <v>5172.0599999999995</v>
      </c>
      <c r="H93" s="211">
        <f>D93-F93</f>
        <v>0.11910465290331494</v>
      </c>
      <c r="I93" s="293" t="s">
        <v>130</v>
      </c>
      <c r="J93" s="297"/>
      <c r="K93" s="298">
        <f>G93</f>
        <v>5172.0599999999995</v>
      </c>
      <c r="L93" s="297" t="s">
        <v>130</v>
      </c>
      <c r="M93" s="297"/>
      <c r="N93" s="297"/>
    </row>
    <row r="94" spans="1:14" x14ac:dyDescent="0.25">
      <c r="A94" s="244" t="s">
        <v>217</v>
      </c>
      <c r="B94" s="229"/>
      <c r="C94" s="199"/>
      <c r="D94" s="200"/>
      <c r="E94" s="199"/>
      <c r="F94" s="200"/>
      <c r="G94" s="199"/>
      <c r="H94" s="200"/>
      <c r="I94" s="291"/>
      <c r="J94" s="297"/>
      <c r="K94" s="297"/>
      <c r="L94" s="297"/>
      <c r="M94" s="297"/>
      <c r="N94" s="297"/>
    </row>
    <row r="95" spans="1:14" x14ac:dyDescent="0.25">
      <c r="A95" s="208" t="s">
        <v>113</v>
      </c>
      <c r="B95" s="220" t="s">
        <v>83</v>
      </c>
      <c r="C95" s="202">
        <f>D95*7*B12</f>
        <v>16501.310000000001</v>
      </c>
      <c r="D95" s="211">
        <v>0.38</v>
      </c>
      <c r="E95" s="202">
        <v>16501.310000000001</v>
      </c>
      <c r="F95" s="211">
        <f>E95/7/B12</f>
        <v>0.38000000000000006</v>
      </c>
      <c r="G95" s="202">
        <f>C95-E95</f>
        <v>0</v>
      </c>
      <c r="H95" s="211">
        <f>D95-F95</f>
        <v>0</v>
      </c>
      <c r="I95" s="294"/>
      <c r="J95" s="297"/>
      <c r="K95" s="297"/>
      <c r="L95" s="297"/>
      <c r="M95" s="297"/>
      <c r="N95" s="297"/>
    </row>
    <row r="96" spans="1:14" x14ac:dyDescent="0.25">
      <c r="A96" s="201" t="s">
        <v>114</v>
      </c>
      <c r="B96" s="192" t="s">
        <v>4</v>
      </c>
      <c r="C96" s="222"/>
      <c r="D96" s="223"/>
      <c r="E96" s="222"/>
      <c r="F96" s="223"/>
      <c r="G96" s="222"/>
      <c r="H96" s="223"/>
      <c r="I96" s="291"/>
      <c r="J96" s="297"/>
      <c r="K96" s="297"/>
      <c r="L96" s="297"/>
      <c r="M96" s="297"/>
      <c r="N96" s="297"/>
    </row>
    <row r="97" spans="1:14" x14ac:dyDescent="0.25">
      <c r="A97" s="228" t="s">
        <v>115</v>
      </c>
      <c r="B97" s="229"/>
      <c r="C97" s="230"/>
      <c r="D97" s="231"/>
      <c r="E97" s="230"/>
      <c r="F97" s="231"/>
      <c r="G97" s="230"/>
      <c r="H97" s="231"/>
      <c r="I97" s="291"/>
      <c r="J97" s="297"/>
      <c r="K97" s="297"/>
      <c r="L97" s="297"/>
      <c r="M97" s="297"/>
      <c r="N97" s="297"/>
    </row>
    <row r="98" spans="1:14" x14ac:dyDescent="0.25">
      <c r="A98" s="201" t="s">
        <v>116</v>
      </c>
      <c r="B98" s="192"/>
      <c r="C98" s="202">
        <f>D98*7*B12</f>
        <v>143300.84999999998</v>
      </c>
      <c r="D98" s="245">
        <v>3.3</v>
      </c>
      <c r="E98" s="202">
        <v>143300.85</v>
      </c>
      <c r="F98" s="245">
        <f>E98/7/B12</f>
        <v>3.3</v>
      </c>
      <c r="G98" s="202">
        <f>C98-E98</f>
        <v>0</v>
      </c>
      <c r="H98" s="211">
        <f>D98-F98</f>
        <v>0</v>
      </c>
      <c r="I98" s="291"/>
      <c r="J98" s="297"/>
      <c r="K98" s="297"/>
      <c r="L98" s="297"/>
      <c r="M98" s="297"/>
      <c r="N98" s="297"/>
    </row>
    <row r="99" spans="1:14" x14ac:dyDescent="0.25">
      <c r="A99" s="201" t="s">
        <v>117</v>
      </c>
      <c r="B99" s="192"/>
      <c r="C99" s="222"/>
      <c r="D99" s="223"/>
      <c r="E99" s="222"/>
      <c r="F99" s="223"/>
      <c r="G99" s="222"/>
      <c r="H99" s="223"/>
      <c r="I99" s="291"/>
      <c r="J99" s="297"/>
      <c r="K99" s="297"/>
      <c r="L99" s="297"/>
      <c r="M99" s="297"/>
      <c r="N99" s="297"/>
    </row>
    <row r="100" spans="1:14" x14ac:dyDescent="0.25">
      <c r="A100" s="246" t="s">
        <v>102</v>
      </c>
      <c r="B100" s="220"/>
      <c r="C100" s="202">
        <f>C19+C29+C45+C49+C52+C63+C89+C91+C95+C98+C93</f>
        <v>1243677.6800000002</v>
      </c>
      <c r="D100" s="242">
        <f>D19+D29+D45+D49+D52+D63+D89+D91+D95+D98+D93</f>
        <v>28.64</v>
      </c>
      <c r="E100" s="202">
        <f>E19+E29+E45+E49+E52+E63+E89+E91+E95+E98+E93</f>
        <v>1231338.6599999999</v>
      </c>
      <c r="F100" s="242">
        <f>F19+F29+F45+F49+F52+F63+F89+F91+F95+F98+F93</f>
        <v>28.355851189996429</v>
      </c>
      <c r="G100" s="202">
        <f>C100-E100</f>
        <v>12339.020000000251</v>
      </c>
      <c r="H100" s="211">
        <f>D100-F100</f>
        <v>0.28414881000357184</v>
      </c>
      <c r="I100" s="292"/>
      <c r="J100" s="297"/>
      <c r="K100" s="298">
        <f>K89+K91+K93+I54</f>
        <v>15400.154999999988</v>
      </c>
      <c r="L100" s="298">
        <f>'янв-май 2024'!G99+'июнь-дек 2024'!G100</f>
        <v>15400.155000000261</v>
      </c>
      <c r="M100" s="297"/>
      <c r="N100" s="297"/>
    </row>
    <row r="101" spans="1:14" x14ac:dyDescent="0.25">
      <c r="A101" s="247" t="s">
        <v>103</v>
      </c>
      <c r="B101" s="229"/>
      <c r="C101" s="248"/>
      <c r="D101" s="249"/>
      <c r="E101" s="248"/>
      <c r="F101" s="249"/>
      <c r="G101" s="250"/>
      <c r="H101" s="223"/>
      <c r="I101" s="291"/>
      <c r="J101" s="297"/>
      <c r="K101" s="297"/>
      <c r="L101" s="297"/>
      <c r="M101" s="297"/>
      <c r="N101" s="297"/>
    </row>
    <row r="102" spans="1:14" x14ac:dyDescent="0.25">
      <c r="A102" s="251" t="s">
        <v>165</v>
      </c>
      <c r="B102" s="192"/>
      <c r="C102" s="232"/>
      <c r="D102" s="252"/>
      <c r="E102" s="232"/>
      <c r="F102" s="252"/>
      <c r="G102" s="202"/>
      <c r="H102" s="211"/>
      <c r="I102" s="291"/>
      <c r="J102" s="297"/>
      <c r="K102" s="297"/>
      <c r="L102" s="297"/>
      <c r="M102" s="297"/>
      <c r="N102" s="297"/>
    </row>
    <row r="103" spans="1:14" x14ac:dyDescent="0.25">
      <c r="A103" s="251"/>
      <c r="B103" s="192"/>
      <c r="C103" s="139"/>
      <c r="D103" s="252"/>
      <c r="E103" s="139"/>
      <c r="F103" s="252"/>
      <c r="G103" s="250"/>
      <c r="H103" s="223"/>
      <c r="I103" s="291"/>
      <c r="J103" s="297"/>
      <c r="K103" s="297"/>
      <c r="L103" s="297"/>
      <c r="M103" s="297"/>
      <c r="N103" s="297"/>
    </row>
    <row r="104" spans="1:14" x14ac:dyDescent="0.25">
      <c r="A104" s="246" t="s">
        <v>166</v>
      </c>
      <c r="B104" s="220" t="s">
        <v>168</v>
      </c>
      <c r="C104" s="202">
        <f>D104*7*160</f>
        <v>427134.4</v>
      </c>
      <c r="D104" s="253">
        <v>381.37</v>
      </c>
      <c r="E104" s="202">
        <v>87460.85</v>
      </c>
      <c r="F104" s="242">
        <f>E104/7/160</f>
        <v>78.090044642857151</v>
      </c>
      <c r="G104" s="202">
        <f>C104-E104</f>
        <v>339673.55000000005</v>
      </c>
      <c r="H104" s="211">
        <f>D104-F104</f>
        <v>303.27995535714285</v>
      </c>
      <c r="I104" s="293" t="s">
        <v>163</v>
      </c>
      <c r="J104" s="297"/>
      <c r="K104" s="298">
        <f>'янв-май 2024'!G103+'июнь-дек 2024'!G104</f>
        <v>520700.75000000006</v>
      </c>
      <c r="L104" s="297" t="s">
        <v>163</v>
      </c>
      <c r="M104" s="297"/>
      <c r="N104" s="297"/>
    </row>
    <row r="105" spans="1:14" x14ac:dyDescent="0.25">
      <c r="A105" s="247" t="s">
        <v>167</v>
      </c>
      <c r="B105" s="229" t="s">
        <v>169</v>
      </c>
      <c r="C105" s="254"/>
      <c r="D105" s="249"/>
      <c r="E105" s="254"/>
      <c r="F105" s="249"/>
      <c r="G105" s="255"/>
      <c r="H105" s="231"/>
      <c r="I105" s="291"/>
      <c r="J105" s="297"/>
      <c r="K105" s="297"/>
      <c r="L105" s="297"/>
      <c r="M105" s="297"/>
      <c r="N105" s="297"/>
    </row>
    <row r="106" spans="1:14" x14ac:dyDescent="0.25">
      <c r="A106" s="246" t="s">
        <v>171</v>
      </c>
      <c r="B106" s="220" t="s">
        <v>168</v>
      </c>
      <c r="C106" s="202">
        <f>D106*7*160</f>
        <v>22881.599999999999</v>
      </c>
      <c r="D106" s="253">
        <v>20.43</v>
      </c>
      <c r="E106" s="202">
        <v>9379.2000000000007</v>
      </c>
      <c r="F106" s="242">
        <f>E106/7/160</f>
        <v>8.3742857142857154</v>
      </c>
      <c r="G106" s="202">
        <f>C106-E106</f>
        <v>13502.399999999998</v>
      </c>
      <c r="H106" s="211">
        <f>D106-F106</f>
        <v>12.055714285714284</v>
      </c>
      <c r="I106" s="295" t="s">
        <v>219</v>
      </c>
      <c r="J106" s="297"/>
      <c r="K106" s="298">
        <f>'янв-май 2024'!G105+'июнь-дек 2024'!G106</f>
        <v>20562.399999999998</v>
      </c>
      <c r="L106" s="297" t="s">
        <v>220</v>
      </c>
      <c r="M106" s="297"/>
      <c r="N106" s="297"/>
    </row>
    <row r="107" spans="1:14" x14ac:dyDescent="0.25">
      <c r="A107" s="247" t="s">
        <v>170</v>
      </c>
      <c r="B107" s="229" t="s">
        <v>169</v>
      </c>
      <c r="C107" s="248"/>
      <c r="D107" s="249"/>
      <c r="E107" s="248"/>
      <c r="F107" s="256"/>
      <c r="G107" s="255"/>
      <c r="H107" s="231"/>
      <c r="I107" s="291"/>
      <c r="J107" s="297"/>
      <c r="K107" s="297"/>
      <c r="L107" s="297"/>
      <c r="M107" s="297"/>
      <c r="N107" s="297"/>
    </row>
    <row r="108" spans="1:14" x14ac:dyDescent="0.25">
      <c r="A108" s="251" t="s">
        <v>172</v>
      </c>
      <c r="B108" s="220" t="s">
        <v>168</v>
      </c>
      <c r="C108" s="202">
        <f>D108*7*160</f>
        <v>10124.799999999999</v>
      </c>
      <c r="D108" s="253">
        <v>9.0399999999999991</v>
      </c>
      <c r="E108" s="202">
        <v>10124.799999999999</v>
      </c>
      <c r="F108" s="242">
        <f>E108/7/160</f>
        <v>9.0399999999999991</v>
      </c>
      <c r="G108" s="202">
        <f>C108-E108</f>
        <v>0</v>
      </c>
      <c r="H108" s="211">
        <f>D108-F108</f>
        <v>0</v>
      </c>
      <c r="I108" s="293"/>
      <c r="J108" s="297"/>
      <c r="K108" s="298">
        <f>'янв-май 2024'!G107+'июнь-дек 2024'!G108</f>
        <v>8990.75</v>
      </c>
      <c r="L108" s="297" t="s">
        <v>191</v>
      </c>
      <c r="M108" s="297"/>
      <c r="N108" s="297"/>
    </row>
    <row r="109" spans="1:14" x14ac:dyDescent="0.25">
      <c r="A109" s="251" t="s">
        <v>173</v>
      </c>
      <c r="B109" s="229" t="s">
        <v>169</v>
      </c>
      <c r="C109" s="139"/>
      <c r="D109" s="252"/>
      <c r="E109" s="139"/>
      <c r="F109" s="252"/>
      <c r="G109" s="250"/>
      <c r="H109" s="223"/>
      <c r="I109" s="293"/>
      <c r="J109" s="297"/>
      <c r="K109" s="297"/>
      <c r="L109" s="297"/>
      <c r="M109" s="297"/>
      <c r="N109" s="297"/>
    </row>
    <row r="110" spans="1:14" x14ac:dyDescent="0.25">
      <c r="A110" s="246" t="s">
        <v>174</v>
      </c>
      <c r="B110" s="220" t="s">
        <v>118</v>
      </c>
      <c r="C110" s="202">
        <f>D110*7*160</f>
        <v>32144</v>
      </c>
      <c r="D110" s="242">
        <v>28.7</v>
      </c>
      <c r="E110" s="202">
        <v>45632</v>
      </c>
      <c r="F110" s="242">
        <f>E110/7/160</f>
        <v>40.742857142857147</v>
      </c>
      <c r="G110" s="202">
        <f>C110-E110</f>
        <v>-13488</v>
      </c>
      <c r="H110" s="239">
        <f>D110-F110</f>
        <v>-12.042857142857148</v>
      </c>
      <c r="I110" s="293" t="s">
        <v>180</v>
      </c>
      <c r="J110" s="297"/>
      <c r="K110" s="298">
        <f>'янв-май 2024'!G109+'июнь-дек 2024'!G110</f>
        <v>0</v>
      </c>
      <c r="L110" s="297"/>
      <c r="M110" s="299"/>
      <c r="N110" s="297"/>
    </row>
    <row r="111" spans="1:14" x14ac:dyDescent="0.25">
      <c r="A111" s="251" t="s">
        <v>104</v>
      </c>
      <c r="B111" s="229"/>
      <c r="C111" s="248"/>
      <c r="D111" s="249"/>
      <c r="E111" s="248"/>
      <c r="F111" s="249"/>
      <c r="G111" s="255"/>
      <c r="H111" s="231"/>
      <c r="I111" s="293"/>
      <c r="J111" s="297"/>
      <c r="K111" s="297"/>
      <c r="L111" s="297"/>
      <c r="M111" s="297"/>
      <c r="N111" s="297"/>
    </row>
    <row r="112" spans="1:14" x14ac:dyDescent="0.25">
      <c r="A112" s="246" t="s">
        <v>175</v>
      </c>
      <c r="B112" s="220" t="s">
        <v>118</v>
      </c>
      <c r="C112" s="202">
        <f>D112*7*160</f>
        <v>38796.800000000003</v>
      </c>
      <c r="D112" s="253">
        <v>34.64</v>
      </c>
      <c r="E112" s="202">
        <v>27165.200000000001</v>
      </c>
      <c r="F112" s="242">
        <f>E112/7/160</f>
        <v>24.254642857142859</v>
      </c>
      <c r="G112" s="202">
        <f>C112-E112</f>
        <v>11631.600000000002</v>
      </c>
      <c r="H112" s="239">
        <f>D112-F112</f>
        <v>10.385357142857142</v>
      </c>
      <c r="I112" s="293" t="s">
        <v>130</v>
      </c>
      <c r="J112" s="297"/>
      <c r="K112" s="299">
        <f>'янв-май 2024'!G111+'июнь-дек 2024'!G112</f>
        <v>21760.800000000003</v>
      </c>
      <c r="L112" s="297" t="s">
        <v>130</v>
      </c>
      <c r="M112" s="297"/>
      <c r="N112" s="297"/>
    </row>
    <row r="113" spans="1:15" x14ac:dyDescent="0.25">
      <c r="A113" s="251" t="s">
        <v>119</v>
      </c>
      <c r="B113" s="192"/>
      <c r="C113" s="139"/>
      <c r="D113" s="135"/>
      <c r="E113" s="139"/>
      <c r="F113" s="135"/>
      <c r="G113" s="250"/>
      <c r="H113" s="223"/>
      <c r="I113" s="293"/>
      <c r="J113" s="297"/>
      <c r="K113" s="297"/>
      <c r="L113" s="297"/>
      <c r="M113" s="297"/>
      <c r="N113" s="297"/>
    </row>
    <row r="114" spans="1:15" x14ac:dyDescent="0.25">
      <c r="A114" s="208" t="s">
        <v>176</v>
      </c>
      <c r="B114" s="220" t="s">
        <v>122</v>
      </c>
      <c r="C114" s="202">
        <f>D114*7*B12</f>
        <v>130273.5</v>
      </c>
      <c r="D114" s="242">
        <v>3</v>
      </c>
      <c r="E114" s="202">
        <v>29199.200000000001</v>
      </c>
      <c r="F114" s="242">
        <f>E114/7/B12</f>
        <v>0.67241303872238023</v>
      </c>
      <c r="G114" s="202">
        <f>C114-E114</f>
        <v>101074.3</v>
      </c>
      <c r="H114" s="211">
        <f>D114-F114</f>
        <v>2.3275869612776199</v>
      </c>
      <c r="I114" s="293" t="s">
        <v>130</v>
      </c>
      <c r="J114" s="297"/>
      <c r="K114" s="299">
        <f>'янв-май 2024'!G113+'июнь-дек 2024'!G114</f>
        <v>17576.199999999997</v>
      </c>
      <c r="L114" s="299" t="s">
        <v>130</v>
      </c>
      <c r="M114" s="297"/>
      <c r="N114" s="299"/>
    </row>
    <row r="115" spans="1:15" x14ac:dyDescent="0.25">
      <c r="A115" s="201" t="s">
        <v>120</v>
      </c>
      <c r="B115" s="192"/>
      <c r="C115" s="139"/>
      <c r="D115" s="135"/>
      <c r="E115" s="139"/>
      <c r="F115" s="135"/>
      <c r="G115" s="233"/>
      <c r="H115" s="223"/>
      <c r="I115" s="293"/>
      <c r="J115" s="297"/>
      <c r="K115" s="299"/>
      <c r="L115" s="297"/>
      <c r="M115" s="297"/>
      <c r="N115" s="298"/>
      <c r="O115" s="90"/>
    </row>
    <row r="116" spans="1:15" ht="15.75" thickBot="1" x14ac:dyDescent="0.3">
      <c r="A116" s="201" t="s">
        <v>121</v>
      </c>
      <c r="B116" s="192"/>
      <c r="C116" s="139"/>
      <c r="D116" s="258"/>
      <c r="E116" s="139"/>
      <c r="F116" s="258"/>
      <c r="G116" s="222"/>
      <c r="H116" s="223"/>
      <c r="I116" s="291"/>
      <c r="J116" s="297"/>
      <c r="K116" s="297"/>
      <c r="L116" s="297"/>
      <c r="M116" s="297"/>
      <c r="N116" s="297"/>
    </row>
    <row r="117" spans="1:15" x14ac:dyDescent="0.25">
      <c r="A117" s="259" t="s">
        <v>106</v>
      </c>
      <c r="B117" s="260"/>
      <c r="C117" s="261">
        <f>C100+C102+C114+C110+C112+C104+C106+C108</f>
        <v>1905032.7800000005</v>
      </c>
      <c r="D117" s="262"/>
      <c r="E117" s="140">
        <f>E100+E102+E114+E110+E112+E104+E106+E108</f>
        <v>1440299.91</v>
      </c>
      <c r="F117" s="262"/>
      <c r="G117" s="261">
        <f>G100+G102+G114+G104+G110+G112+G106+G108</f>
        <v>464732.87000000029</v>
      </c>
      <c r="H117" s="262"/>
      <c r="I117" s="291"/>
      <c r="J117" s="297"/>
      <c r="K117" s="298">
        <f>'янв-май 2024'!G116+'июнь-дек 2024'!G117</f>
        <v>604991.05500000028</v>
      </c>
      <c r="L117" s="297"/>
      <c r="M117" s="297"/>
      <c r="N117" s="297"/>
    </row>
    <row r="118" spans="1:15" ht="15.75" customHeight="1" thickBot="1" x14ac:dyDescent="0.3">
      <c r="A118" s="263" t="s">
        <v>107</v>
      </c>
      <c r="B118" s="264"/>
      <c r="C118" s="110"/>
      <c r="D118" s="111"/>
      <c r="E118" s="112"/>
      <c r="F118" s="111"/>
      <c r="G118" s="110"/>
      <c r="H118" s="265"/>
      <c r="I118" s="289"/>
      <c r="J118" s="300"/>
      <c r="K118" s="300"/>
      <c r="L118" s="297"/>
      <c r="M118" s="297"/>
      <c r="N118" s="297"/>
    </row>
    <row r="119" spans="1:15" x14ac:dyDescent="0.25">
      <c r="A119" s="105" t="s">
        <v>195</v>
      </c>
      <c r="B119" s="93"/>
      <c r="C119" s="100"/>
      <c r="D119" s="101"/>
      <c r="E119" s="122"/>
      <c r="F119" s="123"/>
      <c r="G119" s="266"/>
      <c r="H119" s="267"/>
      <c r="I119" s="296"/>
      <c r="J119" s="297"/>
      <c r="K119" s="297"/>
      <c r="L119" s="297"/>
      <c r="M119" s="297"/>
      <c r="N119" s="297"/>
    </row>
    <row r="120" spans="1:15" x14ac:dyDescent="0.25">
      <c r="A120" s="107" t="s">
        <v>196</v>
      </c>
      <c r="B120" s="155"/>
      <c r="C120" s="113"/>
      <c r="D120" s="114"/>
      <c r="E120" s="124">
        <v>19813.39</v>
      </c>
      <c r="F120" s="114"/>
      <c r="G120" s="268"/>
      <c r="H120" s="269"/>
      <c r="I120" s="284" t="s">
        <v>197</v>
      </c>
      <c r="J120" s="297"/>
      <c r="K120" s="297"/>
      <c r="L120" s="297"/>
      <c r="M120" s="297"/>
      <c r="N120" s="297"/>
    </row>
    <row r="121" spans="1:15" x14ac:dyDescent="0.25">
      <c r="A121" s="105" t="s">
        <v>198</v>
      </c>
      <c r="B121" s="151"/>
      <c r="C121" s="128"/>
      <c r="D121" s="134"/>
      <c r="E121" s="92"/>
      <c r="F121" s="135"/>
      <c r="G121" s="266"/>
      <c r="H121" s="267"/>
      <c r="I121" s="284"/>
      <c r="J121" s="297"/>
      <c r="K121" s="297"/>
      <c r="L121" s="297"/>
      <c r="M121" s="297"/>
      <c r="N121" s="297"/>
    </row>
    <row r="122" spans="1:15" x14ac:dyDescent="0.25">
      <c r="A122" s="109" t="s">
        <v>199</v>
      </c>
      <c r="B122" s="151"/>
      <c r="C122" s="128"/>
      <c r="D122" s="135"/>
      <c r="E122" s="92"/>
      <c r="F122" s="135"/>
      <c r="G122" s="266"/>
      <c r="H122" s="267"/>
      <c r="I122" s="284"/>
      <c r="J122" s="297"/>
      <c r="K122" s="297"/>
      <c r="L122" s="297"/>
      <c r="M122" s="297"/>
      <c r="N122" s="297"/>
    </row>
    <row r="123" spans="1:15" x14ac:dyDescent="0.25">
      <c r="A123" s="109" t="s">
        <v>200</v>
      </c>
      <c r="B123" s="151"/>
      <c r="C123" s="128"/>
      <c r="D123" s="135"/>
      <c r="E123" s="92"/>
      <c r="F123" s="135"/>
      <c r="G123" s="266"/>
      <c r="H123" s="267"/>
      <c r="I123" s="284"/>
      <c r="J123" s="297"/>
      <c r="K123" s="297"/>
      <c r="L123" s="297"/>
      <c r="M123" s="297"/>
      <c r="N123" s="297"/>
    </row>
    <row r="124" spans="1:15" x14ac:dyDescent="0.25">
      <c r="A124" s="109" t="s">
        <v>201</v>
      </c>
      <c r="B124" s="151"/>
      <c r="C124" s="128"/>
      <c r="D124" s="135"/>
      <c r="E124" s="92"/>
      <c r="F124" s="135"/>
      <c r="G124" s="266"/>
      <c r="H124" s="267"/>
      <c r="I124" s="284"/>
      <c r="J124" s="297"/>
      <c r="K124" s="297"/>
      <c r="L124" s="297"/>
      <c r="M124" s="297"/>
      <c r="N124" s="297"/>
    </row>
    <row r="125" spans="1:15" x14ac:dyDescent="0.25">
      <c r="A125" s="109" t="s">
        <v>202</v>
      </c>
      <c r="B125" s="151"/>
      <c r="C125" s="128"/>
      <c r="D125" s="135"/>
      <c r="E125" s="92"/>
      <c r="F125" s="135"/>
      <c r="G125" s="266"/>
      <c r="H125" s="267"/>
      <c r="I125" s="284"/>
      <c r="J125" s="297"/>
      <c r="K125" s="297"/>
      <c r="L125" s="297"/>
      <c r="M125" s="297"/>
      <c r="N125" s="297"/>
    </row>
    <row r="126" spans="1:15" x14ac:dyDescent="0.25">
      <c r="A126" s="109" t="s">
        <v>203</v>
      </c>
      <c r="B126" s="151"/>
      <c r="C126" s="128"/>
      <c r="D126" s="135"/>
      <c r="E126" s="92"/>
      <c r="F126" s="135"/>
      <c r="G126" s="266"/>
      <c r="H126" s="267"/>
      <c r="I126" s="284"/>
      <c r="J126" s="297"/>
      <c r="K126" s="297"/>
      <c r="L126" s="297"/>
      <c r="M126" s="297"/>
      <c r="N126" s="297"/>
    </row>
    <row r="127" spans="1:15" ht="15.75" thickBot="1" x14ac:dyDescent="0.3">
      <c r="A127" s="109" t="s">
        <v>204</v>
      </c>
      <c r="B127" s="151"/>
      <c r="C127" s="128"/>
      <c r="D127" s="111"/>
      <c r="E127" s="126">
        <v>25363.1</v>
      </c>
      <c r="F127" s="135"/>
      <c r="G127" s="266"/>
      <c r="H127" s="267"/>
      <c r="I127" s="284" t="s">
        <v>193</v>
      </c>
      <c r="J127" s="297"/>
      <c r="K127" s="297"/>
      <c r="L127" s="297"/>
      <c r="M127" s="297"/>
      <c r="N127" s="297"/>
    </row>
    <row r="128" spans="1:15" x14ac:dyDescent="0.25">
      <c r="A128" s="94"/>
      <c r="B128" s="149"/>
      <c r="C128" s="115"/>
      <c r="D128" s="116"/>
      <c r="E128" s="117"/>
      <c r="F128" s="116"/>
      <c r="G128" s="115"/>
      <c r="H128" s="270"/>
      <c r="I128" s="293"/>
      <c r="J128" s="297"/>
      <c r="K128" s="297"/>
      <c r="L128" s="297"/>
      <c r="M128" s="297"/>
      <c r="N128" s="297"/>
    </row>
    <row r="129" spans="1:14" ht="15.75" thickBot="1" x14ac:dyDescent="0.3">
      <c r="A129" s="263" t="s">
        <v>182</v>
      </c>
      <c r="B129" s="112"/>
      <c r="C129" s="110"/>
      <c r="D129" s="118"/>
      <c r="E129" s="119">
        <f>E117+E120+E127</f>
        <v>1485476.4</v>
      </c>
      <c r="F129" s="118"/>
      <c r="G129" s="110"/>
      <c r="H129" s="265"/>
      <c r="I129" s="293"/>
      <c r="J129" s="297"/>
      <c r="K129" s="297"/>
      <c r="L129" s="297"/>
      <c r="M129" s="297"/>
      <c r="N129" s="297"/>
    </row>
    <row r="130" spans="1:14" x14ac:dyDescent="0.25">
      <c r="A130" s="115"/>
      <c r="B130" s="94"/>
      <c r="C130" s="102"/>
      <c r="D130" s="103"/>
      <c r="E130" s="104"/>
      <c r="F130" s="271"/>
      <c r="G130" s="272"/>
      <c r="H130" s="103"/>
      <c r="I130" s="284"/>
    </row>
    <row r="131" spans="1:14" x14ac:dyDescent="0.25">
      <c r="A131" s="130" t="s">
        <v>205</v>
      </c>
      <c r="B131" s="95"/>
      <c r="C131" s="129"/>
      <c r="D131" s="99"/>
      <c r="E131" s="125">
        <v>148614.63</v>
      </c>
      <c r="F131" s="273"/>
      <c r="G131" s="266"/>
      <c r="H131" s="99"/>
      <c r="I131" s="284" t="s">
        <v>192</v>
      </c>
    </row>
    <row r="132" spans="1:14" ht="15.75" thickBot="1" x14ac:dyDescent="0.3">
      <c r="A132" s="138" t="s">
        <v>207</v>
      </c>
      <c r="B132" s="274"/>
      <c r="C132" s="132"/>
      <c r="D132" s="133"/>
      <c r="E132" s="131"/>
      <c r="F132" s="275"/>
      <c r="G132" s="132"/>
      <c r="H132" s="276"/>
      <c r="I132" s="284" t="s">
        <v>208</v>
      </c>
    </row>
    <row r="133" spans="1:14" x14ac:dyDescent="0.25">
      <c r="G133" s="205"/>
    </row>
    <row r="134" spans="1:14" x14ac:dyDescent="0.25">
      <c r="G134" s="205"/>
    </row>
    <row r="135" spans="1:14" x14ac:dyDescent="0.25">
      <c r="G135" s="205"/>
    </row>
    <row r="136" spans="1:14" x14ac:dyDescent="0.25">
      <c r="G136" s="205"/>
    </row>
    <row r="138" spans="1:14" ht="15.75" x14ac:dyDescent="0.25">
      <c r="A138" s="143" t="s">
        <v>225</v>
      </c>
    </row>
    <row r="139" spans="1:14" x14ac:dyDescent="0.25">
      <c r="I139" s="297" t="s">
        <v>221</v>
      </c>
    </row>
    <row r="140" spans="1:14" x14ac:dyDescent="0.25">
      <c r="G140" s="257"/>
      <c r="I140" s="298"/>
      <c r="K140" s="90"/>
    </row>
    <row r="141" spans="1:14" x14ac:dyDescent="0.25">
      <c r="C141" s="90"/>
      <c r="G141" s="205"/>
      <c r="I141" s="298"/>
      <c r="K141" s="90"/>
      <c r="L141" s="90"/>
    </row>
    <row r="142" spans="1:14" x14ac:dyDescent="0.25">
      <c r="G142" s="90"/>
      <c r="I142" s="298"/>
    </row>
    <row r="143" spans="1:14" x14ac:dyDescent="0.25">
      <c r="C143" s="90"/>
      <c r="G143" s="277"/>
      <c r="H143" s="90"/>
      <c r="I143" s="298"/>
      <c r="K143" s="90"/>
    </row>
    <row r="144" spans="1:14" x14ac:dyDescent="0.25">
      <c r="G144" s="277"/>
      <c r="K144" s="90"/>
    </row>
    <row r="145" spans="3:9" x14ac:dyDescent="0.25">
      <c r="G145" s="277"/>
      <c r="I145" s="298"/>
    </row>
    <row r="146" spans="3:9" x14ac:dyDescent="0.25">
      <c r="C146" s="277"/>
      <c r="D146" s="90"/>
      <c r="G146" s="90"/>
      <c r="I146" s="298"/>
    </row>
    <row r="147" spans="3:9" x14ac:dyDescent="0.25">
      <c r="C147" s="277"/>
      <c r="G147" s="90"/>
      <c r="I147" s="298"/>
    </row>
    <row r="148" spans="3:9" x14ac:dyDescent="0.25">
      <c r="C148" s="90"/>
    </row>
    <row r="150" spans="3:9" x14ac:dyDescent="0.25">
      <c r="G150" s="277"/>
    </row>
  </sheetData>
  <pageMargins left="0" right="0" top="0" bottom="0" header="0.31496062992125984" footer="0.31496062992125984"/>
  <pageSetup paperSize="9" scale="2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янв-май 2024</vt:lpstr>
      <vt:lpstr>июнь-дек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2025-03-24T03:28:16Z</dcterms:modified>
</cp:coreProperties>
</file>