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20" l="1"/>
  <c r="L29" i="20"/>
  <c r="L32" i="20"/>
  <c r="L34" i="20" l="1"/>
  <c r="L39" i="20"/>
  <c r="O25" i="20"/>
  <c r="O29" i="20"/>
  <c r="O32" i="20"/>
  <c r="T18" i="20"/>
  <c r="L18" i="20"/>
  <c r="L20" i="20"/>
  <c r="Y20" i="20"/>
  <c r="V20" i="20"/>
  <c r="V18" i="20"/>
  <c r="Q20" i="20" l="1"/>
  <c r="P20" i="20"/>
  <c r="F121" i="20" l="1"/>
  <c r="F119" i="20"/>
  <c r="F117" i="20"/>
  <c r="F114" i="20"/>
  <c r="F109" i="20"/>
  <c r="F106" i="20"/>
  <c r="F98" i="20"/>
  <c r="F92" i="20"/>
  <c r="F86" i="20"/>
  <c r="F59" i="20"/>
  <c r="E102" i="20"/>
  <c r="E96" i="20"/>
  <c r="E94" i="20"/>
  <c r="E89" i="20"/>
  <c r="E48" i="20"/>
  <c r="E44" i="20"/>
  <c r="E29" i="20"/>
  <c r="E19" i="20"/>
  <c r="C121" i="20"/>
  <c r="C119" i="20"/>
  <c r="C117" i="20"/>
  <c r="C114" i="20"/>
  <c r="C109" i="20"/>
  <c r="C106" i="20"/>
  <c r="C102" i="20"/>
  <c r="C98" i="20"/>
  <c r="C96" i="20"/>
  <c r="C94" i="20"/>
  <c r="C92" i="20"/>
  <c r="C89" i="20"/>
  <c r="C86" i="20"/>
  <c r="C59" i="20"/>
  <c r="C48" i="20"/>
  <c r="C44" i="20"/>
  <c r="C29" i="20"/>
  <c r="C19" i="20"/>
  <c r="B10" i="20"/>
  <c r="F123" i="20" l="1"/>
  <c r="E123" i="20"/>
  <c r="D123" i="20"/>
  <c r="H121" i="20"/>
  <c r="G121" i="20"/>
  <c r="H119" i="20"/>
  <c r="G119" i="20"/>
  <c r="H117" i="20"/>
  <c r="G117" i="20"/>
  <c r="H114" i="20"/>
  <c r="G114" i="20"/>
  <c r="H109" i="20"/>
  <c r="G109" i="20"/>
  <c r="H106" i="20"/>
  <c r="G106" i="20"/>
  <c r="H102" i="20"/>
  <c r="G102" i="20"/>
  <c r="F100" i="20"/>
  <c r="F104" i="20" s="1"/>
  <c r="D100" i="20"/>
  <c r="H98" i="20"/>
  <c r="G98" i="20"/>
  <c r="H96" i="20"/>
  <c r="G96" i="20"/>
  <c r="H94" i="20"/>
  <c r="H92" i="20"/>
  <c r="G92" i="20"/>
  <c r="H89" i="20"/>
  <c r="G89" i="20"/>
  <c r="H86" i="20"/>
  <c r="G86" i="20"/>
  <c r="H59" i="20"/>
  <c r="G59" i="20"/>
  <c r="H48" i="20"/>
  <c r="G48" i="20"/>
  <c r="H44" i="20"/>
  <c r="G44" i="20"/>
  <c r="N29" i="20"/>
  <c r="N32" i="20" s="1"/>
  <c r="M29" i="20"/>
  <c r="M32" i="20" s="1"/>
  <c r="H29" i="20"/>
  <c r="G29" i="20"/>
  <c r="N25" i="20"/>
  <c r="M25" i="20"/>
  <c r="Z22" i="20"/>
  <c r="Y22" i="20"/>
  <c r="X22" i="20"/>
  <c r="W22" i="20"/>
  <c r="V22" i="20"/>
  <c r="T22" i="20"/>
  <c r="Q22" i="20"/>
  <c r="P22" i="20"/>
  <c r="N22" i="20"/>
  <c r="M22" i="20"/>
  <c r="L22" i="20"/>
  <c r="U20" i="20"/>
  <c r="S22" i="20"/>
  <c r="R22" i="20"/>
  <c r="O22" i="20"/>
  <c r="H19" i="20"/>
  <c r="G19" i="20"/>
  <c r="U18" i="20"/>
  <c r="F125" i="20" l="1"/>
  <c r="H123" i="20"/>
  <c r="H100" i="20"/>
  <c r="G94" i="20"/>
  <c r="E100" i="20"/>
  <c r="E104" i="20" s="1"/>
  <c r="E125" i="20" s="1"/>
  <c r="D104" i="20"/>
  <c r="H104" i="20" s="1"/>
  <c r="U22" i="20"/>
  <c r="C100" i="20"/>
  <c r="C123" i="20"/>
  <c r="G123" i="20" s="1"/>
  <c r="D125" i="20" l="1"/>
  <c r="H125" i="20" s="1"/>
  <c r="C104" i="20"/>
  <c r="G100" i="20"/>
  <c r="G104" i="20" l="1"/>
  <c r="C125" i="20"/>
  <c r="G125" i="20" l="1"/>
</calcChain>
</file>

<file path=xl/sharedStrings.xml><?xml version="1.0" encoding="utf-8"?>
<sst xmlns="http://schemas.openxmlformats.org/spreadsheetml/2006/main" count="334" uniqueCount="238">
  <si>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</si>
  <si>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</si>
  <si>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</si>
  <si>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</si>
  <si>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                    по многоквартирному дому, расположенному по адресу: Кубовая, 92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</si>
  <si>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</si>
  <si>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</si>
  <si>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</si>
  <si>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</si>
  <si>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</si>
  <si>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</si>
  <si>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</si>
  <si>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</si>
  <si>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</si>
  <si>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</si>
  <si>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</si>
  <si>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</si>
  <si>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</si>
  <si>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</si>
  <si>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</si>
  <si>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</si>
  <si>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</si>
  <si>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</si>
  <si>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</si>
  <si>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</si>
  <si>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</si>
  <si>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</si>
  <si>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</si>
  <si>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</si>
  <si>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</si>
  <si>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</si>
  <si>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</si>
  <si>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</si>
  <si>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</si>
  <si>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</si>
  <si>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</si>
  <si>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</si>
  <si>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</si>
  <si>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</si>
  <si>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</si>
  <si>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</si>
  <si>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</si>
  <si>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</si>
  <si>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</si>
  <si>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</si>
  <si>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</si>
  <si>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</si>
  <si>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</si>
  <si>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</si>
  <si>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</si>
  <si>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</si>
  <si>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 и т.д.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</si>
  <si>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</si>
  <si>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</si>
  <si>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</si>
  <si>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</si>
  <si>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</si>
  <si>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</si>
  <si>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</si>
  <si>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</si>
  <si>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</si>
  <si>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</si>
  <si>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Примечание: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</si>
  <si>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</si>
  <si>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</si>
  <si>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</si>
  <si>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</si>
  <si>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</si>
  <si>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</si>
  <si>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</si>
  <si>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</si>
  <si>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</si>
  <si>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</si>
  <si>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</si>
  <si>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</si>
  <si>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</si>
  <si>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</si>
  <si>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</si>
  <si>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</si>
  <si>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</si>
  <si>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</si>
  <si>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</si>
  <si>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</si>
  <si>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</si>
  <si>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</si>
  <si>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</si>
  <si>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</si>
  <si>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</si>
  <si>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</si>
  <si>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</si>
  <si>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</si>
  <si>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</si>
  <si>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</si>
  <si>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</si>
  <si>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</si>
  <si>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</si>
  <si>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</si>
  <si>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</si>
  <si>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</si>
  <si>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</si>
  <si>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</si>
  <si>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</si>
  <si>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</si>
  <si>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</si>
  <si>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</si>
  <si>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</si>
  <si>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</si>
  <si>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</si>
  <si>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</si>
  <si>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6. Дератизация,</t>
  </si>
  <si>
    <t>дезинсекция</t>
  </si>
  <si>
    <t xml:space="preserve">9. Обслуживание </t>
  </si>
  <si>
    <t>Ежемесячно</t>
  </si>
  <si>
    <t>видеонаблюдения</t>
  </si>
  <si>
    <t>Круглосуточно</t>
  </si>
  <si>
    <t xml:space="preserve">гидрантов от снега и льда, сдвигание свеже- </t>
  </si>
  <si>
    <t>территории от снега и льда, очистка</t>
  </si>
  <si>
    <t>1 раз в квартал</t>
  </si>
  <si>
    <t>перерасчет</t>
  </si>
  <si>
    <t>перерасход</t>
  </si>
  <si>
    <t>остаток</t>
  </si>
  <si>
    <t>Изготовлен.</t>
  </si>
  <si>
    <t>информац.</t>
  </si>
  <si>
    <t>стенда</t>
  </si>
  <si>
    <t xml:space="preserve"> лифтов</t>
  </si>
  <si>
    <t>фонтана</t>
  </si>
  <si>
    <t>Период: май-сентябрь</t>
  </si>
  <si>
    <t>ГВ</t>
  </si>
  <si>
    <t>на СОИ</t>
  </si>
  <si>
    <t>(теплоносит)</t>
  </si>
  <si>
    <t>(подогрев)</t>
  </si>
  <si>
    <t>сточных вод</t>
  </si>
  <si>
    <t>Отведение</t>
  </si>
  <si>
    <t>ХВ</t>
  </si>
  <si>
    <t>Э/эн</t>
  </si>
  <si>
    <t>Подметание территории</t>
  </si>
  <si>
    <t>(грунт,отмостка,входы в подъезды),</t>
  </si>
  <si>
    <t>дизель-генераторных установок</t>
  </si>
  <si>
    <t>оборудования связи</t>
  </si>
  <si>
    <t>7. Обслуживание</t>
  </si>
  <si>
    <t xml:space="preserve">общедомовых </t>
  </si>
  <si>
    <t>приборов учета</t>
  </si>
  <si>
    <t>для повышения давления ХВ</t>
  </si>
  <si>
    <t xml:space="preserve">Итого содержание </t>
  </si>
  <si>
    <t>общего имущества дома</t>
  </si>
  <si>
    <t>многоквартирным домом</t>
  </si>
  <si>
    <t>Всего стоимость работ и услуг</t>
  </si>
  <si>
    <t>по содержаниюи управлению МКД</t>
  </si>
  <si>
    <t>1 Механизированная</t>
  </si>
  <si>
    <t>В зимний период</t>
  </si>
  <si>
    <t>уборка придомовой территории</t>
  </si>
  <si>
    <t>с вывозом снега на отвал</t>
  </si>
  <si>
    <t>Итого стоимость</t>
  </si>
  <si>
    <t>дополнительных услуг</t>
  </si>
  <si>
    <t>Итого</t>
  </si>
  <si>
    <t>2. Услуги охранного</t>
  </si>
  <si>
    <t>предприятия</t>
  </si>
  <si>
    <t>3. Техническое обслуживание</t>
  </si>
  <si>
    <t>По договору</t>
  </si>
  <si>
    <t>со специализированной организацией</t>
  </si>
  <si>
    <t>5. Обслуживание</t>
  </si>
  <si>
    <t xml:space="preserve"> газонов и зеленых насаждений</t>
  </si>
  <si>
    <t>Разовый</t>
  </si>
  <si>
    <t>сбор</t>
  </si>
  <si>
    <t>Текущий</t>
  </si>
  <si>
    <t>ремонт</t>
  </si>
  <si>
    <t>Остаток средств от размещения</t>
  </si>
  <si>
    <t>8. Обслуживание</t>
  </si>
  <si>
    <t xml:space="preserve">10.Обслуживание установки </t>
  </si>
  <si>
    <t xml:space="preserve">11.Управление </t>
  </si>
  <si>
    <t>п.4=п.1+п.2-п.3;  п.6=п.2-п.5;  п.7=п.3-п.5;  п.II=п.I+п.7</t>
  </si>
  <si>
    <t>II</t>
  </si>
  <si>
    <t>мелкий ремонт окон и дверей;</t>
  </si>
  <si>
    <t>11. Содержание контейн.</t>
  </si>
  <si>
    <t>площадки</t>
  </si>
  <si>
    <t>4. Тех.обслуж.</t>
  </si>
  <si>
    <t>6. Обслуживание</t>
  </si>
  <si>
    <t>по заявке (2 раза в год)</t>
  </si>
  <si>
    <t>Поступления от размещ.оборуд.связи</t>
  </si>
  <si>
    <t>помещений общего</t>
  </si>
  <si>
    <t>пользования</t>
  </si>
  <si>
    <t>по содержанию</t>
  </si>
  <si>
    <t>5. Уборка земельного</t>
  </si>
  <si>
    <t xml:space="preserve"> участка входящего в </t>
  </si>
  <si>
    <t xml:space="preserve">состав общего </t>
  </si>
  <si>
    <t>имущества дома</t>
  </si>
  <si>
    <t xml:space="preserve">обслуживание  </t>
  </si>
  <si>
    <t xml:space="preserve">конструктивных </t>
  </si>
  <si>
    <t>элементов здания</t>
  </si>
  <si>
    <t>2.Техническое обслуживание</t>
  </si>
  <si>
    <t xml:space="preserve">внутридомовых инженерных </t>
  </si>
  <si>
    <t xml:space="preserve">системы электроснабжения </t>
  </si>
  <si>
    <t>многоквартирного дома</t>
  </si>
  <si>
    <t>1 пост стационарный (24 ч)</t>
  </si>
  <si>
    <t>2 пост с функциями территории (24 ч)</t>
  </si>
  <si>
    <t>3 пост с фунциями территории (3 ч)</t>
  </si>
  <si>
    <t>шлагбаума (1 шт), калиток (4 шт)</t>
  </si>
  <si>
    <t>ПЗСД Текущий ремонт</t>
  </si>
  <si>
    <t xml:space="preserve">4. Санитарные работы </t>
  </si>
  <si>
    <t xml:space="preserve">сетей и обслуживание </t>
  </si>
  <si>
    <t>Ремонт оборудования фонтана</t>
  </si>
  <si>
    <t>ПЗСД Тек рем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</si>
  <si>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</si>
  <si>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</si>
  <si>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</si>
  <si>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</si>
  <si>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</si>
  <si>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</si>
  <si>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</si>
  <si>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Приобретение противоскользящего покрытия из резиновой</t>
  </si>
  <si>
    <t>крошки и его монтаж (Металлическая лестница пожарного выхода)</t>
  </si>
  <si>
    <t xml:space="preserve">Работы по устройству канализационного </t>
  </si>
  <si>
    <t>выпуска (Д. 160 мм, L - 7 п.м.)</t>
  </si>
  <si>
    <t xml:space="preserve">Работы по монтажу пандуса и перилл на существующем </t>
  </si>
  <si>
    <t>лестничном спуске с торца МКД № 92, подъезд № 1</t>
  </si>
  <si>
    <t>Замена датчика точной остановки кабины лифта</t>
  </si>
  <si>
    <t xml:space="preserve">Затраты по отбивке кирпича на фасаде (56 кв м) и </t>
  </si>
  <si>
    <t>креплению навеса вентиляционной шахты на крыше МКД (1 шт)</t>
  </si>
  <si>
    <t xml:space="preserve">Приобретение реле контроля напряжения </t>
  </si>
  <si>
    <t>лифта в п. 2 (1 шт)</t>
  </si>
  <si>
    <t xml:space="preserve">Работы по разборке и вывозу обрушенного участка </t>
  </si>
  <si>
    <t xml:space="preserve">кирпичной декоративной стенки, ограждающей </t>
  </si>
  <si>
    <t xml:space="preserve">футбольную площадку с заменой поврежденной </t>
  </si>
  <si>
    <t>тротуарной плитки (6 шт)</t>
  </si>
  <si>
    <t xml:space="preserve">Приобретение источников бесперебойного питания </t>
  </si>
  <si>
    <t>для питания комплекта ремонтной связи лифта (8 шт)</t>
  </si>
  <si>
    <t>ПЗСД Тек рем. Отражаем оплату материалов, работы отразим после АВР</t>
  </si>
  <si>
    <t>(по статье "содержание жилья")</t>
  </si>
  <si>
    <t>в тарифе "Содержание жилья"</t>
  </si>
  <si>
    <t xml:space="preserve">Установлен стеклопакет (вместо разбитого) </t>
  </si>
  <si>
    <t>во второй тамбурной двери подъезда № 4.</t>
  </si>
  <si>
    <t>возмещение виновным лицом</t>
  </si>
  <si>
    <t>в т ч 36457,05 амортизация, 126,59 перерасчет</t>
  </si>
  <si>
    <t>в т ч 2253,23 перерасчет, 2306,349 остаток</t>
  </si>
  <si>
    <t>в т ч 8481,26 перерасчет, 370,306 остаток</t>
  </si>
  <si>
    <t xml:space="preserve">в т ч 17722,04 перерасчет, 183247,794 остаток </t>
  </si>
  <si>
    <t>в т ч 2405,13 перерасчет, 3038,091 амортизация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</si>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</sst>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27" xfId="0" applyFont="1" applyFill="1" applyBorder="1" applyAlignment="1">
      <alignment horizontal="center"/>
    </xf>
    <xf numFmtId="0" fontId="0" fillId="0" borderId="0" xfId="0" applyFill="1"/>
    <xf numFmtId="0" fontId="7" fillId="0" borderId="27" xfId="0" applyFont="1" applyFill="1" applyBorder="1"/>
    <xf numFmtId="0" fontId="7" fillId="0" borderId="38" xfId="0" applyFont="1" applyFill="1" applyBorder="1"/>
    <xf numFmtId="0" fontId="7" fillId="0" borderId="19" xfId="0" applyFont="1" applyFill="1" applyBorder="1"/>
    <xf numFmtId="0" fontId="13" fillId="0" borderId="19" xfId="0" applyFont="1" applyFill="1" applyBorder="1"/>
    <xf numFmtId="2" fontId="7" fillId="0" borderId="43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/>
    </xf>
    <xf numFmtId="2" fontId="5" fillId="0" borderId="34" xfId="0" applyNumberFormat="1" applyFont="1" applyFill="1" applyBorder="1"/>
    <xf numFmtId="166" fontId="7" fillId="0" borderId="10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0" fontId="17" fillId="0" borderId="0" xfId="0" applyFont="1" applyFill="1" applyAlignment="1"/>
    <xf numFmtId="0" fontId="4" fillId="0" borderId="0" xfId="0" applyFont="1" applyFill="1"/>
    <xf numFmtId="2" fontId="0" fillId="0" borderId="0" xfId="0" applyNumberFormat="1" applyFill="1"/>
    <xf numFmtId="164" fontId="14" fillId="0" borderId="0" xfId="0" applyNumberFormat="1" applyFont="1" applyFill="1" applyAlignment="1"/>
    <xf numFmtId="0" fontId="14" fillId="0" borderId="0" xfId="0" applyFont="1" applyFill="1" applyAlignment="1"/>
    <xf numFmtId="164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2" fillId="0" borderId="0" xfId="0" applyFont="1" applyFill="1"/>
    <xf numFmtId="0" fontId="15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2" fontId="0" fillId="0" borderId="0" xfId="0" applyNumberFormat="1" applyFill="1" applyBorder="1"/>
    <xf numFmtId="0" fontId="16" fillId="0" borderId="0" xfId="0" applyFont="1" applyFill="1" applyAlignment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166" fontId="0" fillId="0" borderId="0" xfId="0" applyNumberFormat="1" applyFill="1" applyBorder="1"/>
    <xf numFmtId="0" fontId="4" fillId="0" borderId="5" xfId="0" applyFont="1" applyFill="1" applyBorder="1"/>
    <xf numFmtId="167" fontId="4" fillId="0" borderId="6" xfId="0" applyNumberFormat="1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167" fontId="4" fillId="0" borderId="15" xfId="0" applyNumberFormat="1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0" fillId="0" borderId="5" xfId="0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0" fillId="0" borderId="22" xfId="0" applyFill="1" applyBorder="1"/>
    <xf numFmtId="0" fontId="3" fillId="0" borderId="26" xfId="0" applyFont="1" applyFill="1" applyBorder="1"/>
    <xf numFmtId="165" fontId="0" fillId="0" borderId="0" xfId="0" applyNumberFormat="1" applyFill="1" applyBorder="1"/>
    <xf numFmtId="0" fontId="4" fillId="0" borderId="27" xfId="0" applyFont="1" applyFill="1" applyBorder="1"/>
    <xf numFmtId="0" fontId="4" fillId="0" borderId="19" xfId="0" applyFont="1" applyFill="1" applyBorder="1"/>
    <xf numFmtId="0" fontId="4" fillId="0" borderId="49" xfId="0" applyFont="1" applyFill="1" applyBorder="1"/>
    <xf numFmtId="0" fontId="4" fillId="0" borderId="5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48" xfId="0" applyFont="1" applyFill="1" applyBorder="1"/>
    <xf numFmtId="2" fontId="5" fillId="0" borderId="31" xfId="0" applyNumberFormat="1" applyFont="1" applyFill="1" applyBorder="1"/>
    <xf numFmtId="2" fontId="5" fillId="0" borderId="48" xfId="0" applyNumberFormat="1" applyFont="1" applyFill="1" applyBorder="1"/>
    <xf numFmtId="2" fontId="5" fillId="0" borderId="50" xfId="0" applyNumberFormat="1" applyFont="1" applyFill="1" applyBorder="1"/>
    <xf numFmtId="2" fontId="5" fillId="0" borderId="29" xfId="0" applyNumberFormat="1" applyFont="1" applyFill="1" applyBorder="1"/>
    <xf numFmtId="2" fontId="5" fillId="0" borderId="32" xfId="0" applyNumberFormat="1" applyFont="1" applyFill="1" applyBorder="1"/>
    <xf numFmtId="0" fontId="3" fillId="0" borderId="29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30" xfId="0" applyFont="1" applyFill="1" applyBorder="1"/>
    <xf numFmtId="2" fontId="3" fillId="0" borderId="34" xfId="0" applyNumberFormat="1" applyFont="1" applyFill="1" applyBorder="1"/>
    <xf numFmtId="2" fontId="3" fillId="0" borderId="30" xfId="0" applyNumberFormat="1" applyFont="1" applyFill="1" applyBorder="1"/>
    <xf numFmtId="2" fontId="3" fillId="0" borderId="55" xfId="0" applyNumberFormat="1" applyFont="1" applyFill="1" applyBorder="1"/>
    <xf numFmtId="2" fontId="3" fillId="0" borderId="33" xfId="0" applyNumberFormat="1" applyFont="1" applyFill="1" applyBorder="1"/>
    <xf numFmtId="2" fontId="3" fillId="0" borderId="35" xfId="0" applyNumberFormat="1" applyFont="1" applyFill="1" applyBorder="1"/>
    <xf numFmtId="2" fontId="3" fillId="0" borderId="54" xfId="0" applyNumberFormat="1" applyFont="1" applyFill="1" applyBorder="1"/>
    <xf numFmtId="0" fontId="4" fillId="0" borderId="28" xfId="0" applyFont="1" applyFill="1" applyBorder="1"/>
    <xf numFmtId="0" fontId="4" fillId="0" borderId="36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/>
    <xf numFmtId="0" fontId="3" fillId="0" borderId="3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3" fillId="0" borderId="35" xfId="0" applyFont="1" applyFill="1" applyBorder="1"/>
    <xf numFmtId="0" fontId="4" fillId="0" borderId="38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8" fillId="0" borderId="30" xfId="0" applyFont="1" applyFill="1" applyBorder="1"/>
    <xf numFmtId="0" fontId="5" fillId="0" borderId="33" xfId="0" applyFont="1" applyFill="1" applyBorder="1" applyAlignment="1">
      <alignment horizontal="center"/>
    </xf>
    <xf numFmtId="0" fontId="5" fillId="0" borderId="30" xfId="0" applyFont="1" applyFill="1" applyBorder="1"/>
    <xf numFmtId="2" fontId="5" fillId="0" borderId="54" xfId="0" applyNumberFormat="1" applyFont="1" applyFill="1" applyBorder="1"/>
    <xf numFmtId="2" fontId="9" fillId="0" borderId="33" xfId="0" applyNumberFormat="1" applyFont="1" applyFill="1" applyBorder="1"/>
    <xf numFmtId="2" fontId="9" fillId="0" borderId="34" xfId="0" applyNumberFormat="1" applyFont="1" applyFill="1" applyBorder="1"/>
    <xf numFmtId="0" fontId="3" fillId="0" borderId="55" xfId="0" applyFont="1" applyFill="1" applyBorder="1"/>
    <xf numFmtId="0" fontId="7" fillId="0" borderId="34" xfId="0" applyFont="1" applyFill="1" applyBorder="1"/>
    <xf numFmtId="2" fontId="11" fillId="0" borderId="0" xfId="0" applyNumberFormat="1" applyFont="1" applyFill="1"/>
    <xf numFmtId="0" fontId="6" fillId="0" borderId="34" xfId="0" applyFont="1" applyFill="1" applyBorder="1"/>
    <xf numFmtId="164" fontId="6" fillId="0" borderId="33" xfId="0" applyNumberFormat="1" applyFont="1" applyFill="1" applyBorder="1"/>
    <xf numFmtId="0" fontId="6" fillId="0" borderId="53" xfId="0" applyFont="1" applyFill="1" applyBorder="1"/>
    <xf numFmtId="0" fontId="7" fillId="0" borderId="55" xfId="0" applyFont="1" applyFill="1" applyBorder="1"/>
    <xf numFmtId="0" fontId="7" fillId="0" borderId="30" xfId="0" applyFont="1" applyFill="1" applyBorder="1"/>
    <xf numFmtId="0" fontId="5" fillId="0" borderId="34" xfId="0" applyFont="1" applyFill="1" applyBorder="1"/>
    <xf numFmtId="0" fontId="3" fillId="0" borderId="39" xfId="0" applyFont="1" applyFill="1" applyBorder="1"/>
    <xf numFmtId="0" fontId="3" fillId="0" borderId="40" xfId="0" applyFont="1" applyFill="1" applyBorder="1"/>
    <xf numFmtId="0" fontId="3" fillId="0" borderId="52" xfId="0" applyFont="1" applyFill="1" applyBorder="1"/>
    <xf numFmtId="0" fontId="3" fillId="0" borderId="24" xfId="0" applyFont="1" applyFill="1" applyBorder="1"/>
    <xf numFmtId="0" fontId="3" fillId="0" borderId="41" xfId="0" applyFont="1" applyFill="1" applyBorder="1"/>
    <xf numFmtId="2" fontId="3" fillId="0" borderId="39" xfId="0" applyNumberFormat="1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7" fillId="0" borderId="37" xfId="0" applyFont="1" applyFill="1" applyBorder="1"/>
    <xf numFmtId="0" fontId="4" fillId="0" borderId="38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7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left"/>
    </xf>
    <xf numFmtId="0" fontId="4" fillId="0" borderId="37" xfId="0" applyFont="1" applyFill="1" applyBorder="1"/>
    <xf numFmtId="0" fontId="7" fillId="0" borderId="28" xfId="0" applyFont="1" applyFill="1" applyBorder="1"/>
    <xf numFmtId="0" fontId="6" fillId="0" borderId="38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2" fillId="0" borderId="37" xfId="0" applyFont="1" applyFill="1" applyBorder="1"/>
    <xf numFmtId="0" fontId="12" fillId="0" borderId="28" xfId="0" applyFont="1" applyFill="1" applyBorder="1"/>
    <xf numFmtId="0" fontId="12" fillId="0" borderId="27" xfId="0" applyFont="1" applyFill="1" applyBorder="1"/>
    <xf numFmtId="0" fontId="7" fillId="0" borderId="19" xfId="0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/>
    </xf>
    <xf numFmtId="0" fontId="4" fillId="0" borderId="38" xfId="0" applyFont="1" applyFill="1" applyBorder="1"/>
    <xf numFmtId="2" fontId="7" fillId="0" borderId="27" xfId="0" applyNumberFormat="1" applyFont="1" applyFill="1" applyBorder="1"/>
    <xf numFmtId="2" fontId="7" fillId="0" borderId="42" xfId="0" applyNumberFormat="1" applyFont="1" applyFill="1" applyBorder="1"/>
    <xf numFmtId="0" fontId="7" fillId="0" borderId="9" xfId="0" applyFont="1" applyFill="1" applyBorder="1"/>
    <xf numFmtId="0" fontId="7" fillId="0" borderId="9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56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21" xfId="0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9" xfId="0" applyFont="1" applyFill="1" applyBorder="1"/>
    <xf numFmtId="0" fontId="7" fillId="0" borderId="56" xfId="0" applyFont="1" applyFill="1" applyBorder="1"/>
    <xf numFmtId="0" fontId="4" fillId="0" borderId="56" xfId="0" applyFont="1" applyFill="1" applyBorder="1" applyAlignment="1">
      <alignment horizontal="center"/>
    </xf>
    <xf numFmtId="0" fontId="0" fillId="0" borderId="3" xfId="0" applyFill="1" applyBorder="1"/>
    <xf numFmtId="2" fontId="0" fillId="0" borderId="56" xfId="0" applyNumberFormat="1" applyFill="1" applyBorder="1"/>
    <xf numFmtId="0" fontId="15" fillId="0" borderId="0" xfId="0" applyFont="1" applyFill="1" applyAlignment="1">
      <alignment horizontal="center"/>
    </xf>
    <xf numFmtId="0" fontId="6" fillId="0" borderId="28" xfId="0" applyFont="1" applyFill="1" applyBorder="1"/>
    <xf numFmtId="0" fontId="6" fillId="0" borderId="36" xfId="0" applyFont="1" applyFill="1" applyBorder="1"/>
    <xf numFmtId="0" fontId="7" fillId="0" borderId="44" xfId="0" applyFont="1" applyFill="1" applyBorder="1"/>
    <xf numFmtId="0" fontId="4" fillId="0" borderId="44" xfId="0" applyFont="1" applyFill="1" applyBorder="1" applyAlignment="1">
      <alignment horizontal="left"/>
    </xf>
    <xf numFmtId="0" fontId="0" fillId="0" borderId="7" xfId="0" applyFill="1" applyBorder="1"/>
    <xf numFmtId="2" fontId="0" fillId="0" borderId="44" xfId="0" applyNumberFormat="1" applyFill="1" applyBorder="1"/>
    <xf numFmtId="0" fontId="15" fillId="0" borderId="0" xfId="0" applyFont="1" applyFill="1" applyAlignment="1">
      <alignment horizontal="left"/>
    </xf>
    <xf numFmtId="0" fontId="6" fillId="0" borderId="38" xfId="0" applyFont="1" applyFill="1" applyBorder="1"/>
    <xf numFmtId="0" fontId="7" fillId="0" borderId="43" xfId="0" applyFont="1" applyFill="1" applyBorder="1"/>
    <xf numFmtId="0" fontId="4" fillId="0" borderId="17" xfId="0" applyFont="1" applyFill="1" applyBorder="1" applyAlignment="1">
      <alignment horizontal="left"/>
    </xf>
    <xf numFmtId="0" fontId="0" fillId="0" borderId="16" xfId="0" applyFill="1" applyBorder="1"/>
    <xf numFmtId="2" fontId="0" fillId="0" borderId="43" xfId="0" applyNumberFormat="1" applyFill="1" applyBorder="1"/>
    <xf numFmtId="0" fontId="4" fillId="0" borderId="8" xfId="0" applyFont="1" applyFill="1" applyBorder="1" applyAlignment="1">
      <alignment horizontal="left"/>
    </xf>
    <xf numFmtId="0" fontId="6" fillId="0" borderId="19" xfId="0" applyFont="1" applyFill="1" applyBorder="1"/>
    <xf numFmtId="0" fontId="7" fillId="0" borderId="42" xfId="0" applyFont="1" applyFill="1" applyBorder="1"/>
    <xf numFmtId="0" fontId="4" fillId="0" borderId="18" xfId="0" applyFont="1" applyFill="1" applyBorder="1" applyAlignment="1">
      <alignment horizontal="left"/>
    </xf>
    <xf numFmtId="2" fontId="0" fillId="0" borderId="42" xfId="0" applyNumberFormat="1" applyFill="1" applyBorder="1"/>
    <xf numFmtId="2" fontId="6" fillId="0" borderId="14" xfId="0" applyNumberFormat="1" applyFont="1" applyFill="1" applyBorder="1" applyAlignment="1">
      <alignment horizontal="center"/>
    </xf>
    <xf numFmtId="0" fontId="6" fillId="0" borderId="45" xfId="0" applyFont="1" applyFill="1" applyBorder="1"/>
    <xf numFmtId="0" fontId="6" fillId="0" borderId="21" xfId="0" applyFont="1" applyFill="1" applyBorder="1"/>
    <xf numFmtId="0" fontId="6" fillId="0" borderId="22" xfId="0" applyFont="1" applyFill="1" applyBorder="1" applyAlignment="1">
      <alignment horizontal="center"/>
    </xf>
    <xf numFmtId="0" fontId="7" fillId="0" borderId="47" xfId="0" applyFont="1" applyFill="1" applyBorder="1"/>
    <xf numFmtId="2" fontId="6" fillId="0" borderId="2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left"/>
    </xf>
    <xf numFmtId="0" fontId="0" fillId="0" borderId="46" xfId="0" applyFill="1" applyBorder="1"/>
    <xf numFmtId="2" fontId="0" fillId="0" borderId="47" xfId="0" applyNumberForma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71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9"/>
  <sheetViews>
    <sheetView tabSelected="1" topLeftCell="A122" workbookViewId="0">
      <selection activeCell="L39" sqref="L39"/>
    </sheetView>
  </sheetViews>
  <sheetFormatPr defaultColWidth="11.5703125" defaultRowHeight="15" x14ac:dyDescent="0.25"/>
  <cols>
    <col min="1" max="1" width="38.28515625" style="2" customWidth="1"/>
    <col min="2" max="2" width="44.7109375" style="2" customWidth="1"/>
    <col min="3" max="3" width="14.28515625" style="2" bestFit="1" customWidth="1"/>
    <col min="4" max="4" width="11.28515625" style="2" customWidth="1"/>
    <col min="5" max="5" width="14.28515625" style="2" customWidth="1"/>
    <col min="6" max="6" width="12.140625" style="2" customWidth="1"/>
    <col min="7" max="7" width="16.7109375" style="2" customWidth="1"/>
    <col min="8" max="8" width="14.7109375" style="2" customWidth="1"/>
    <col min="9" max="9" width="12.7109375" style="26" customWidth="1"/>
    <col min="10" max="10" width="5.5703125" style="2" customWidth="1"/>
    <col min="11" max="11" width="54.140625" style="2" customWidth="1"/>
    <col min="12" max="12" width="14.140625" style="2" customWidth="1"/>
    <col min="13" max="15" width="11.85546875" style="2" customWidth="1"/>
    <col min="16" max="16" width="9.42578125" style="2" customWidth="1"/>
    <col min="17" max="17" width="10.5703125" style="2" customWidth="1"/>
    <col min="18" max="19" width="9.42578125" style="2" customWidth="1"/>
    <col min="20" max="20" width="11.42578125" style="2" customWidth="1"/>
    <col min="21" max="21" width="11.7109375" style="2" customWidth="1"/>
    <col min="22" max="24" width="9.42578125" style="2" customWidth="1"/>
    <col min="25" max="25" width="11.85546875" style="2" customWidth="1"/>
    <col min="26" max="26" width="10.85546875" style="2" customWidth="1"/>
    <col min="27" max="27" width="11.5703125" style="2"/>
    <col min="28" max="28" width="11.5703125" style="30"/>
    <col min="29" max="29" width="12.5703125" style="30" bestFit="1" customWidth="1"/>
    <col min="30" max="30" width="11.5703125" style="30"/>
    <col min="31" max="31" width="12.5703125" style="30" bestFit="1" customWidth="1"/>
    <col min="32" max="32" width="11.5703125" style="30"/>
    <col min="33" max="252" width="11.5703125" style="2"/>
    <col min="253" max="253" width="22.140625" style="2" customWidth="1"/>
    <col min="254" max="254" width="42.85546875" style="2" customWidth="1"/>
    <col min="255" max="255" width="11.5703125" style="2"/>
    <col min="256" max="256" width="11.28515625" style="2" customWidth="1"/>
    <col min="257" max="257" width="12.7109375" style="2" customWidth="1"/>
    <col min="258" max="258" width="12.140625" style="2" customWidth="1"/>
    <col min="259" max="259" width="11.7109375" style="2" customWidth="1"/>
    <col min="260" max="260" width="11.42578125" style="2" customWidth="1"/>
    <col min="261" max="261" width="12.7109375" style="2" customWidth="1"/>
    <col min="262" max="262" width="4.140625" style="2" customWidth="1"/>
    <col min="263" max="263" width="33.42578125" style="2" customWidth="1"/>
    <col min="264" max="264" width="12.5703125" style="2" customWidth="1"/>
    <col min="265" max="265" width="12.28515625" style="2" customWidth="1"/>
    <col min="266" max="266" width="10.140625" style="2" customWidth="1"/>
    <col min="267" max="267" width="10.5703125" style="2" customWidth="1"/>
    <col min="268" max="268" width="10.7109375" style="2" customWidth="1"/>
    <col min="269" max="269" width="11.5703125" style="2"/>
    <col min="270" max="270" width="11.7109375" style="2" customWidth="1"/>
    <col min="271" max="508" width="11.5703125" style="2"/>
    <col min="509" max="509" width="22.140625" style="2" customWidth="1"/>
    <col min="510" max="510" width="42.85546875" style="2" customWidth="1"/>
    <col min="511" max="511" width="11.5703125" style="2"/>
    <col min="512" max="512" width="11.28515625" style="2" customWidth="1"/>
    <col min="513" max="513" width="12.7109375" style="2" customWidth="1"/>
    <col min="514" max="514" width="12.140625" style="2" customWidth="1"/>
    <col min="515" max="515" width="11.7109375" style="2" customWidth="1"/>
    <col min="516" max="516" width="11.42578125" style="2" customWidth="1"/>
    <col min="517" max="517" width="12.7109375" style="2" customWidth="1"/>
    <col min="518" max="518" width="4.140625" style="2" customWidth="1"/>
    <col min="519" max="519" width="33.42578125" style="2" customWidth="1"/>
    <col min="520" max="520" width="12.5703125" style="2" customWidth="1"/>
    <col min="521" max="521" width="12.28515625" style="2" customWidth="1"/>
    <col min="522" max="522" width="10.140625" style="2" customWidth="1"/>
    <col min="523" max="523" width="10.5703125" style="2" customWidth="1"/>
    <col min="524" max="524" width="10.7109375" style="2" customWidth="1"/>
    <col min="525" max="525" width="11.5703125" style="2"/>
    <col min="526" max="526" width="11.7109375" style="2" customWidth="1"/>
    <col min="527" max="764" width="11.5703125" style="2"/>
    <col min="765" max="765" width="22.140625" style="2" customWidth="1"/>
    <col min="766" max="766" width="42.85546875" style="2" customWidth="1"/>
    <col min="767" max="767" width="11.5703125" style="2"/>
    <col min="768" max="768" width="11.28515625" style="2" customWidth="1"/>
    <col min="769" max="769" width="12.7109375" style="2" customWidth="1"/>
    <col min="770" max="770" width="12.140625" style="2" customWidth="1"/>
    <col min="771" max="771" width="11.7109375" style="2" customWidth="1"/>
    <col min="772" max="772" width="11.42578125" style="2" customWidth="1"/>
    <col min="773" max="773" width="12.7109375" style="2" customWidth="1"/>
    <col min="774" max="774" width="4.140625" style="2" customWidth="1"/>
    <col min="775" max="775" width="33.42578125" style="2" customWidth="1"/>
    <col min="776" max="776" width="12.5703125" style="2" customWidth="1"/>
    <col min="777" max="777" width="12.28515625" style="2" customWidth="1"/>
    <col min="778" max="778" width="10.140625" style="2" customWidth="1"/>
    <col min="779" max="779" width="10.5703125" style="2" customWidth="1"/>
    <col min="780" max="780" width="10.7109375" style="2" customWidth="1"/>
    <col min="781" max="781" width="11.5703125" style="2"/>
    <col min="782" max="782" width="11.7109375" style="2" customWidth="1"/>
    <col min="783" max="1020" width="11.5703125" style="2"/>
    <col min="1021" max="1021" width="22.140625" style="2" customWidth="1"/>
    <col min="1022" max="1022" width="42.85546875" style="2" customWidth="1"/>
    <col min="1023" max="1023" width="11.5703125" style="2"/>
    <col min="1024" max="1024" width="11.28515625" style="2" customWidth="1"/>
    <col min="1025" max="1025" width="12.7109375" style="2" customWidth="1"/>
    <col min="1026" max="1026" width="12.140625" style="2" customWidth="1"/>
    <col min="1027" max="1027" width="11.7109375" style="2" customWidth="1"/>
    <col min="1028" max="1028" width="11.42578125" style="2" customWidth="1"/>
    <col min="1029" max="1029" width="12.7109375" style="2" customWidth="1"/>
    <col min="1030" max="1030" width="4.140625" style="2" customWidth="1"/>
    <col min="1031" max="1031" width="33.42578125" style="2" customWidth="1"/>
    <col min="1032" max="1032" width="12.5703125" style="2" customWidth="1"/>
    <col min="1033" max="1033" width="12.28515625" style="2" customWidth="1"/>
    <col min="1034" max="1034" width="10.140625" style="2" customWidth="1"/>
    <col min="1035" max="1035" width="10.5703125" style="2" customWidth="1"/>
    <col min="1036" max="1036" width="10.7109375" style="2" customWidth="1"/>
    <col min="1037" max="1037" width="11.5703125" style="2"/>
    <col min="1038" max="1038" width="11.7109375" style="2" customWidth="1"/>
    <col min="1039" max="1276" width="11.5703125" style="2"/>
    <col min="1277" max="1277" width="22.140625" style="2" customWidth="1"/>
    <col min="1278" max="1278" width="42.85546875" style="2" customWidth="1"/>
    <col min="1279" max="1279" width="11.5703125" style="2"/>
    <col min="1280" max="1280" width="11.28515625" style="2" customWidth="1"/>
    <col min="1281" max="1281" width="12.7109375" style="2" customWidth="1"/>
    <col min="1282" max="1282" width="12.140625" style="2" customWidth="1"/>
    <col min="1283" max="1283" width="11.7109375" style="2" customWidth="1"/>
    <col min="1284" max="1284" width="11.42578125" style="2" customWidth="1"/>
    <col min="1285" max="1285" width="12.7109375" style="2" customWidth="1"/>
    <col min="1286" max="1286" width="4.140625" style="2" customWidth="1"/>
    <col min="1287" max="1287" width="33.42578125" style="2" customWidth="1"/>
    <col min="1288" max="1288" width="12.5703125" style="2" customWidth="1"/>
    <col min="1289" max="1289" width="12.28515625" style="2" customWidth="1"/>
    <col min="1290" max="1290" width="10.140625" style="2" customWidth="1"/>
    <col min="1291" max="1291" width="10.5703125" style="2" customWidth="1"/>
    <col min="1292" max="1292" width="10.7109375" style="2" customWidth="1"/>
    <col min="1293" max="1293" width="11.5703125" style="2"/>
    <col min="1294" max="1294" width="11.7109375" style="2" customWidth="1"/>
    <col min="1295" max="1532" width="11.5703125" style="2"/>
    <col min="1533" max="1533" width="22.140625" style="2" customWidth="1"/>
    <col min="1534" max="1534" width="42.85546875" style="2" customWidth="1"/>
    <col min="1535" max="1535" width="11.5703125" style="2"/>
    <col min="1536" max="1536" width="11.28515625" style="2" customWidth="1"/>
    <col min="1537" max="1537" width="12.7109375" style="2" customWidth="1"/>
    <col min="1538" max="1538" width="12.140625" style="2" customWidth="1"/>
    <col min="1539" max="1539" width="11.7109375" style="2" customWidth="1"/>
    <col min="1540" max="1540" width="11.42578125" style="2" customWidth="1"/>
    <col min="1541" max="1541" width="12.7109375" style="2" customWidth="1"/>
    <col min="1542" max="1542" width="4.140625" style="2" customWidth="1"/>
    <col min="1543" max="1543" width="33.42578125" style="2" customWidth="1"/>
    <col min="1544" max="1544" width="12.5703125" style="2" customWidth="1"/>
    <col min="1545" max="1545" width="12.28515625" style="2" customWidth="1"/>
    <col min="1546" max="1546" width="10.140625" style="2" customWidth="1"/>
    <col min="1547" max="1547" width="10.5703125" style="2" customWidth="1"/>
    <col min="1548" max="1548" width="10.7109375" style="2" customWidth="1"/>
    <col min="1549" max="1549" width="11.5703125" style="2"/>
    <col min="1550" max="1550" width="11.7109375" style="2" customWidth="1"/>
    <col min="1551" max="1788" width="11.5703125" style="2"/>
    <col min="1789" max="1789" width="22.140625" style="2" customWidth="1"/>
    <col min="1790" max="1790" width="42.85546875" style="2" customWidth="1"/>
    <col min="1791" max="1791" width="11.5703125" style="2"/>
    <col min="1792" max="1792" width="11.28515625" style="2" customWidth="1"/>
    <col min="1793" max="1793" width="12.7109375" style="2" customWidth="1"/>
    <col min="1794" max="1794" width="12.140625" style="2" customWidth="1"/>
    <col min="1795" max="1795" width="11.7109375" style="2" customWidth="1"/>
    <col min="1796" max="1796" width="11.42578125" style="2" customWidth="1"/>
    <col min="1797" max="1797" width="12.7109375" style="2" customWidth="1"/>
    <col min="1798" max="1798" width="4.140625" style="2" customWidth="1"/>
    <col min="1799" max="1799" width="33.42578125" style="2" customWidth="1"/>
    <col min="1800" max="1800" width="12.5703125" style="2" customWidth="1"/>
    <col min="1801" max="1801" width="12.28515625" style="2" customWidth="1"/>
    <col min="1802" max="1802" width="10.140625" style="2" customWidth="1"/>
    <col min="1803" max="1803" width="10.5703125" style="2" customWidth="1"/>
    <col min="1804" max="1804" width="10.7109375" style="2" customWidth="1"/>
    <col min="1805" max="1805" width="11.5703125" style="2"/>
    <col min="1806" max="1806" width="11.7109375" style="2" customWidth="1"/>
    <col min="1807" max="2044" width="11.5703125" style="2"/>
    <col min="2045" max="2045" width="22.140625" style="2" customWidth="1"/>
    <col min="2046" max="2046" width="42.85546875" style="2" customWidth="1"/>
    <col min="2047" max="2047" width="11.5703125" style="2"/>
    <col min="2048" max="2048" width="11.28515625" style="2" customWidth="1"/>
    <col min="2049" max="2049" width="12.7109375" style="2" customWidth="1"/>
    <col min="2050" max="2050" width="12.140625" style="2" customWidth="1"/>
    <col min="2051" max="2051" width="11.7109375" style="2" customWidth="1"/>
    <col min="2052" max="2052" width="11.42578125" style="2" customWidth="1"/>
    <col min="2053" max="2053" width="12.7109375" style="2" customWidth="1"/>
    <col min="2054" max="2054" width="4.140625" style="2" customWidth="1"/>
    <col min="2055" max="2055" width="33.42578125" style="2" customWidth="1"/>
    <col min="2056" max="2056" width="12.5703125" style="2" customWidth="1"/>
    <col min="2057" max="2057" width="12.28515625" style="2" customWidth="1"/>
    <col min="2058" max="2058" width="10.140625" style="2" customWidth="1"/>
    <col min="2059" max="2059" width="10.5703125" style="2" customWidth="1"/>
    <col min="2060" max="2060" width="10.7109375" style="2" customWidth="1"/>
    <col min="2061" max="2061" width="11.5703125" style="2"/>
    <col min="2062" max="2062" width="11.7109375" style="2" customWidth="1"/>
    <col min="2063" max="2300" width="11.5703125" style="2"/>
    <col min="2301" max="2301" width="22.140625" style="2" customWidth="1"/>
    <col min="2302" max="2302" width="42.85546875" style="2" customWidth="1"/>
    <col min="2303" max="2303" width="11.5703125" style="2"/>
    <col min="2304" max="2304" width="11.28515625" style="2" customWidth="1"/>
    <col min="2305" max="2305" width="12.7109375" style="2" customWidth="1"/>
    <col min="2306" max="2306" width="12.140625" style="2" customWidth="1"/>
    <col min="2307" max="2307" width="11.7109375" style="2" customWidth="1"/>
    <col min="2308" max="2308" width="11.42578125" style="2" customWidth="1"/>
    <col min="2309" max="2309" width="12.7109375" style="2" customWidth="1"/>
    <col min="2310" max="2310" width="4.140625" style="2" customWidth="1"/>
    <col min="2311" max="2311" width="33.42578125" style="2" customWidth="1"/>
    <col min="2312" max="2312" width="12.5703125" style="2" customWidth="1"/>
    <col min="2313" max="2313" width="12.28515625" style="2" customWidth="1"/>
    <col min="2314" max="2314" width="10.140625" style="2" customWidth="1"/>
    <col min="2315" max="2315" width="10.5703125" style="2" customWidth="1"/>
    <col min="2316" max="2316" width="10.7109375" style="2" customWidth="1"/>
    <col min="2317" max="2317" width="11.5703125" style="2"/>
    <col min="2318" max="2318" width="11.7109375" style="2" customWidth="1"/>
    <col min="2319" max="2556" width="11.5703125" style="2"/>
    <col min="2557" max="2557" width="22.140625" style="2" customWidth="1"/>
    <col min="2558" max="2558" width="42.85546875" style="2" customWidth="1"/>
    <col min="2559" max="2559" width="11.5703125" style="2"/>
    <col min="2560" max="2560" width="11.28515625" style="2" customWidth="1"/>
    <col min="2561" max="2561" width="12.7109375" style="2" customWidth="1"/>
    <col min="2562" max="2562" width="12.140625" style="2" customWidth="1"/>
    <col min="2563" max="2563" width="11.7109375" style="2" customWidth="1"/>
    <col min="2564" max="2564" width="11.42578125" style="2" customWidth="1"/>
    <col min="2565" max="2565" width="12.7109375" style="2" customWidth="1"/>
    <col min="2566" max="2566" width="4.140625" style="2" customWidth="1"/>
    <col min="2567" max="2567" width="33.42578125" style="2" customWidth="1"/>
    <col min="2568" max="2568" width="12.5703125" style="2" customWidth="1"/>
    <col min="2569" max="2569" width="12.28515625" style="2" customWidth="1"/>
    <col min="2570" max="2570" width="10.140625" style="2" customWidth="1"/>
    <col min="2571" max="2571" width="10.5703125" style="2" customWidth="1"/>
    <col min="2572" max="2572" width="10.7109375" style="2" customWidth="1"/>
    <col min="2573" max="2573" width="11.5703125" style="2"/>
    <col min="2574" max="2574" width="11.7109375" style="2" customWidth="1"/>
    <col min="2575" max="2812" width="11.5703125" style="2"/>
    <col min="2813" max="2813" width="22.140625" style="2" customWidth="1"/>
    <col min="2814" max="2814" width="42.85546875" style="2" customWidth="1"/>
    <col min="2815" max="2815" width="11.5703125" style="2"/>
    <col min="2816" max="2816" width="11.28515625" style="2" customWidth="1"/>
    <col min="2817" max="2817" width="12.7109375" style="2" customWidth="1"/>
    <col min="2818" max="2818" width="12.140625" style="2" customWidth="1"/>
    <col min="2819" max="2819" width="11.7109375" style="2" customWidth="1"/>
    <col min="2820" max="2820" width="11.42578125" style="2" customWidth="1"/>
    <col min="2821" max="2821" width="12.7109375" style="2" customWidth="1"/>
    <col min="2822" max="2822" width="4.140625" style="2" customWidth="1"/>
    <col min="2823" max="2823" width="33.42578125" style="2" customWidth="1"/>
    <col min="2824" max="2824" width="12.5703125" style="2" customWidth="1"/>
    <col min="2825" max="2825" width="12.28515625" style="2" customWidth="1"/>
    <col min="2826" max="2826" width="10.140625" style="2" customWidth="1"/>
    <col min="2827" max="2827" width="10.5703125" style="2" customWidth="1"/>
    <col min="2828" max="2828" width="10.7109375" style="2" customWidth="1"/>
    <col min="2829" max="2829" width="11.5703125" style="2"/>
    <col min="2830" max="2830" width="11.7109375" style="2" customWidth="1"/>
    <col min="2831" max="3068" width="11.5703125" style="2"/>
    <col min="3069" max="3069" width="22.140625" style="2" customWidth="1"/>
    <col min="3070" max="3070" width="42.85546875" style="2" customWidth="1"/>
    <col min="3071" max="3071" width="11.5703125" style="2"/>
    <col min="3072" max="3072" width="11.28515625" style="2" customWidth="1"/>
    <col min="3073" max="3073" width="12.7109375" style="2" customWidth="1"/>
    <col min="3074" max="3074" width="12.140625" style="2" customWidth="1"/>
    <col min="3075" max="3075" width="11.7109375" style="2" customWidth="1"/>
    <col min="3076" max="3076" width="11.42578125" style="2" customWidth="1"/>
    <col min="3077" max="3077" width="12.7109375" style="2" customWidth="1"/>
    <col min="3078" max="3078" width="4.140625" style="2" customWidth="1"/>
    <col min="3079" max="3079" width="33.42578125" style="2" customWidth="1"/>
    <col min="3080" max="3080" width="12.5703125" style="2" customWidth="1"/>
    <col min="3081" max="3081" width="12.28515625" style="2" customWidth="1"/>
    <col min="3082" max="3082" width="10.140625" style="2" customWidth="1"/>
    <col min="3083" max="3083" width="10.5703125" style="2" customWidth="1"/>
    <col min="3084" max="3084" width="10.7109375" style="2" customWidth="1"/>
    <col min="3085" max="3085" width="11.5703125" style="2"/>
    <col min="3086" max="3086" width="11.7109375" style="2" customWidth="1"/>
    <col min="3087" max="3324" width="11.5703125" style="2"/>
    <col min="3325" max="3325" width="22.140625" style="2" customWidth="1"/>
    <col min="3326" max="3326" width="42.85546875" style="2" customWidth="1"/>
    <col min="3327" max="3327" width="11.5703125" style="2"/>
    <col min="3328" max="3328" width="11.28515625" style="2" customWidth="1"/>
    <col min="3329" max="3329" width="12.7109375" style="2" customWidth="1"/>
    <col min="3330" max="3330" width="12.140625" style="2" customWidth="1"/>
    <col min="3331" max="3331" width="11.7109375" style="2" customWidth="1"/>
    <col min="3332" max="3332" width="11.42578125" style="2" customWidth="1"/>
    <col min="3333" max="3333" width="12.7109375" style="2" customWidth="1"/>
    <col min="3334" max="3334" width="4.140625" style="2" customWidth="1"/>
    <col min="3335" max="3335" width="33.42578125" style="2" customWidth="1"/>
    <col min="3336" max="3336" width="12.5703125" style="2" customWidth="1"/>
    <col min="3337" max="3337" width="12.28515625" style="2" customWidth="1"/>
    <col min="3338" max="3338" width="10.140625" style="2" customWidth="1"/>
    <col min="3339" max="3339" width="10.5703125" style="2" customWidth="1"/>
    <col min="3340" max="3340" width="10.7109375" style="2" customWidth="1"/>
    <col min="3341" max="3341" width="11.5703125" style="2"/>
    <col min="3342" max="3342" width="11.7109375" style="2" customWidth="1"/>
    <col min="3343" max="3580" width="11.5703125" style="2"/>
    <col min="3581" max="3581" width="22.140625" style="2" customWidth="1"/>
    <col min="3582" max="3582" width="42.85546875" style="2" customWidth="1"/>
    <col min="3583" max="3583" width="11.5703125" style="2"/>
    <col min="3584" max="3584" width="11.28515625" style="2" customWidth="1"/>
    <col min="3585" max="3585" width="12.7109375" style="2" customWidth="1"/>
    <col min="3586" max="3586" width="12.140625" style="2" customWidth="1"/>
    <col min="3587" max="3587" width="11.7109375" style="2" customWidth="1"/>
    <col min="3588" max="3588" width="11.42578125" style="2" customWidth="1"/>
    <col min="3589" max="3589" width="12.7109375" style="2" customWidth="1"/>
    <col min="3590" max="3590" width="4.140625" style="2" customWidth="1"/>
    <col min="3591" max="3591" width="33.42578125" style="2" customWidth="1"/>
    <col min="3592" max="3592" width="12.5703125" style="2" customWidth="1"/>
    <col min="3593" max="3593" width="12.28515625" style="2" customWidth="1"/>
    <col min="3594" max="3594" width="10.140625" style="2" customWidth="1"/>
    <col min="3595" max="3595" width="10.5703125" style="2" customWidth="1"/>
    <col min="3596" max="3596" width="10.7109375" style="2" customWidth="1"/>
    <col min="3597" max="3597" width="11.5703125" style="2"/>
    <col min="3598" max="3598" width="11.7109375" style="2" customWidth="1"/>
    <col min="3599" max="3836" width="11.5703125" style="2"/>
    <col min="3837" max="3837" width="22.140625" style="2" customWidth="1"/>
    <col min="3838" max="3838" width="42.85546875" style="2" customWidth="1"/>
    <col min="3839" max="3839" width="11.5703125" style="2"/>
    <col min="3840" max="3840" width="11.28515625" style="2" customWidth="1"/>
    <col min="3841" max="3841" width="12.7109375" style="2" customWidth="1"/>
    <col min="3842" max="3842" width="12.140625" style="2" customWidth="1"/>
    <col min="3843" max="3843" width="11.7109375" style="2" customWidth="1"/>
    <col min="3844" max="3844" width="11.42578125" style="2" customWidth="1"/>
    <col min="3845" max="3845" width="12.7109375" style="2" customWidth="1"/>
    <col min="3846" max="3846" width="4.140625" style="2" customWidth="1"/>
    <col min="3847" max="3847" width="33.42578125" style="2" customWidth="1"/>
    <col min="3848" max="3848" width="12.5703125" style="2" customWidth="1"/>
    <col min="3849" max="3849" width="12.28515625" style="2" customWidth="1"/>
    <col min="3850" max="3850" width="10.140625" style="2" customWidth="1"/>
    <col min="3851" max="3851" width="10.5703125" style="2" customWidth="1"/>
    <col min="3852" max="3852" width="10.7109375" style="2" customWidth="1"/>
    <col min="3853" max="3853" width="11.5703125" style="2"/>
    <col min="3854" max="3854" width="11.7109375" style="2" customWidth="1"/>
    <col min="3855" max="4092" width="11.5703125" style="2"/>
    <col min="4093" max="4093" width="22.140625" style="2" customWidth="1"/>
    <col min="4094" max="4094" width="42.85546875" style="2" customWidth="1"/>
    <col min="4095" max="4095" width="11.5703125" style="2"/>
    <col min="4096" max="4096" width="11.28515625" style="2" customWidth="1"/>
    <col min="4097" max="4097" width="12.7109375" style="2" customWidth="1"/>
    <col min="4098" max="4098" width="12.140625" style="2" customWidth="1"/>
    <col min="4099" max="4099" width="11.7109375" style="2" customWidth="1"/>
    <col min="4100" max="4100" width="11.42578125" style="2" customWidth="1"/>
    <col min="4101" max="4101" width="12.7109375" style="2" customWidth="1"/>
    <col min="4102" max="4102" width="4.140625" style="2" customWidth="1"/>
    <col min="4103" max="4103" width="33.42578125" style="2" customWidth="1"/>
    <col min="4104" max="4104" width="12.5703125" style="2" customWidth="1"/>
    <col min="4105" max="4105" width="12.28515625" style="2" customWidth="1"/>
    <col min="4106" max="4106" width="10.140625" style="2" customWidth="1"/>
    <col min="4107" max="4107" width="10.5703125" style="2" customWidth="1"/>
    <col min="4108" max="4108" width="10.7109375" style="2" customWidth="1"/>
    <col min="4109" max="4109" width="11.5703125" style="2"/>
    <col min="4110" max="4110" width="11.7109375" style="2" customWidth="1"/>
    <col min="4111" max="4348" width="11.5703125" style="2"/>
    <col min="4349" max="4349" width="22.140625" style="2" customWidth="1"/>
    <col min="4350" max="4350" width="42.85546875" style="2" customWidth="1"/>
    <col min="4351" max="4351" width="11.5703125" style="2"/>
    <col min="4352" max="4352" width="11.28515625" style="2" customWidth="1"/>
    <col min="4353" max="4353" width="12.7109375" style="2" customWidth="1"/>
    <col min="4354" max="4354" width="12.140625" style="2" customWidth="1"/>
    <col min="4355" max="4355" width="11.7109375" style="2" customWidth="1"/>
    <col min="4356" max="4356" width="11.42578125" style="2" customWidth="1"/>
    <col min="4357" max="4357" width="12.7109375" style="2" customWidth="1"/>
    <col min="4358" max="4358" width="4.140625" style="2" customWidth="1"/>
    <col min="4359" max="4359" width="33.42578125" style="2" customWidth="1"/>
    <col min="4360" max="4360" width="12.5703125" style="2" customWidth="1"/>
    <col min="4361" max="4361" width="12.28515625" style="2" customWidth="1"/>
    <col min="4362" max="4362" width="10.140625" style="2" customWidth="1"/>
    <col min="4363" max="4363" width="10.5703125" style="2" customWidth="1"/>
    <col min="4364" max="4364" width="10.7109375" style="2" customWidth="1"/>
    <col min="4365" max="4365" width="11.5703125" style="2"/>
    <col min="4366" max="4366" width="11.7109375" style="2" customWidth="1"/>
    <col min="4367" max="4604" width="11.5703125" style="2"/>
    <col min="4605" max="4605" width="22.140625" style="2" customWidth="1"/>
    <col min="4606" max="4606" width="42.85546875" style="2" customWidth="1"/>
    <col min="4607" max="4607" width="11.5703125" style="2"/>
    <col min="4608" max="4608" width="11.28515625" style="2" customWidth="1"/>
    <col min="4609" max="4609" width="12.7109375" style="2" customWidth="1"/>
    <col min="4610" max="4610" width="12.140625" style="2" customWidth="1"/>
    <col min="4611" max="4611" width="11.7109375" style="2" customWidth="1"/>
    <col min="4612" max="4612" width="11.42578125" style="2" customWidth="1"/>
    <col min="4613" max="4613" width="12.7109375" style="2" customWidth="1"/>
    <col min="4614" max="4614" width="4.140625" style="2" customWidth="1"/>
    <col min="4615" max="4615" width="33.42578125" style="2" customWidth="1"/>
    <col min="4616" max="4616" width="12.5703125" style="2" customWidth="1"/>
    <col min="4617" max="4617" width="12.28515625" style="2" customWidth="1"/>
    <col min="4618" max="4618" width="10.140625" style="2" customWidth="1"/>
    <col min="4619" max="4619" width="10.5703125" style="2" customWidth="1"/>
    <col min="4620" max="4620" width="10.7109375" style="2" customWidth="1"/>
    <col min="4621" max="4621" width="11.5703125" style="2"/>
    <col min="4622" max="4622" width="11.7109375" style="2" customWidth="1"/>
    <col min="4623" max="4860" width="11.5703125" style="2"/>
    <col min="4861" max="4861" width="22.140625" style="2" customWidth="1"/>
    <col min="4862" max="4862" width="42.85546875" style="2" customWidth="1"/>
    <col min="4863" max="4863" width="11.5703125" style="2"/>
    <col min="4864" max="4864" width="11.28515625" style="2" customWidth="1"/>
    <col min="4865" max="4865" width="12.7109375" style="2" customWidth="1"/>
    <col min="4866" max="4866" width="12.140625" style="2" customWidth="1"/>
    <col min="4867" max="4867" width="11.7109375" style="2" customWidth="1"/>
    <col min="4868" max="4868" width="11.42578125" style="2" customWidth="1"/>
    <col min="4869" max="4869" width="12.7109375" style="2" customWidth="1"/>
    <col min="4870" max="4870" width="4.140625" style="2" customWidth="1"/>
    <col min="4871" max="4871" width="33.42578125" style="2" customWidth="1"/>
    <col min="4872" max="4872" width="12.5703125" style="2" customWidth="1"/>
    <col min="4873" max="4873" width="12.28515625" style="2" customWidth="1"/>
    <col min="4874" max="4874" width="10.140625" style="2" customWidth="1"/>
    <col min="4875" max="4875" width="10.5703125" style="2" customWidth="1"/>
    <col min="4876" max="4876" width="10.7109375" style="2" customWidth="1"/>
    <col min="4877" max="4877" width="11.5703125" style="2"/>
    <col min="4878" max="4878" width="11.7109375" style="2" customWidth="1"/>
    <col min="4879" max="5116" width="11.5703125" style="2"/>
    <col min="5117" max="5117" width="22.140625" style="2" customWidth="1"/>
    <col min="5118" max="5118" width="42.85546875" style="2" customWidth="1"/>
    <col min="5119" max="5119" width="11.5703125" style="2"/>
    <col min="5120" max="5120" width="11.28515625" style="2" customWidth="1"/>
    <col min="5121" max="5121" width="12.7109375" style="2" customWidth="1"/>
    <col min="5122" max="5122" width="12.140625" style="2" customWidth="1"/>
    <col min="5123" max="5123" width="11.7109375" style="2" customWidth="1"/>
    <col min="5124" max="5124" width="11.42578125" style="2" customWidth="1"/>
    <col min="5125" max="5125" width="12.7109375" style="2" customWidth="1"/>
    <col min="5126" max="5126" width="4.140625" style="2" customWidth="1"/>
    <col min="5127" max="5127" width="33.42578125" style="2" customWidth="1"/>
    <col min="5128" max="5128" width="12.5703125" style="2" customWidth="1"/>
    <col min="5129" max="5129" width="12.28515625" style="2" customWidth="1"/>
    <col min="5130" max="5130" width="10.140625" style="2" customWidth="1"/>
    <col min="5131" max="5131" width="10.5703125" style="2" customWidth="1"/>
    <col min="5132" max="5132" width="10.7109375" style="2" customWidth="1"/>
    <col min="5133" max="5133" width="11.5703125" style="2"/>
    <col min="5134" max="5134" width="11.7109375" style="2" customWidth="1"/>
    <col min="5135" max="5372" width="11.5703125" style="2"/>
    <col min="5373" max="5373" width="22.140625" style="2" customWidth="1"/>
    <col min="5374" max="5374" width="42.85546875" style="2" customWidth="1"/>
    <col min="5375" max="5375" width="11.5703125" style="2"/>
    <col min="5376" max="5376" width="11.28515625" style="2" customWidth="1"/>
    <col min="5377" max="5377" width="12.7109375" style="2" customWidth="1"/>
    <col min="5378" max="5378" width="12.140625" style="2" customWidth="1"/>
    <col min="5379" max="5379" width="11.7109375" style="2" customWidth="1"/>
    <col min="5380" max="5380" width="11.42578125" style="2" customWidth="1"/>
    <col min="5381" max="5381" width="12.7109375" style="2" customWidth="1"/>
    <col min="5382" max="5382" width="4.140625" style="2" customWidth="1"/>
    <col min="5383" max="5383" width="33.42578125" style="2" customWidth="1"/>
    <col min="5384" max="5384" width="12.5703125" style="2" customWidth="1"/>
    <col min="5385" max="5385" width="12.28515625" style="2" customWidth="1"/>
    <col min="5386" max="5386" width="10.140625" style="2" customWidth="1"/>
    <col min="5387" max="5387" width="10.5703125" style="2" customWidth="1"/>
    <col min="5388" max="5388" width="10.7109375" style="2" customWidth="1"/>
    <col min="5389" max="5389" width="11.5703125" style="2"/>
    <col min="5390" max="5390" width="11.7109375" style="2" customWidth="1"/>
    <col min="5391" max="5628" width="11.5703125" style="2"/>
    <col min="5629" max="5629" width="22.140625" style="2" customWidth="1"/>
    <col min="5630" max="5630" width="42.85546875" style="2" customWidth="1"/>
    <col min="5631" max="5631" width="11.5703125" style="2"/>
    <col min="5632" max="5632" width="11.28515625" style="2" customWidth="1"/>
    <col min="5633" max="5633" width="12.7109375" style="2" customWidth="1"/>
    <col min="5634" max="5634" width="12.140625" style="2" customWidth="1"/>
    <col min="5635" max="5635" width="11.7109375" style="2" customWidth="1"/>
    <col min="5636" max="5636" width="11.42578125" style="2" customWidth="1"/>
    <col min="5637" max="5637" width="12.7109375" style="2" customWidth="1"/>
    <col min="5638" max="5638" width="4.140625" style="2" customWidth="1"/>
    <col min="5639" max="5639" width="33.42578125" style="2" customWidth="1"/>
    <col min="5640" max="5640" width="12.5703125" style="2" customWidth="1"/>
    <col min="5641" max="5641" width="12.28515625" style="2" customWidth="1"/>
    <col min="5642" max="5642" width="10.140625" style="2" customWidth="1"/>
    <col min="5643" max="5643" width="10.5703125" style="2" customWidth="1"/>
    <col min="5644" max="5644" width="10.7109375" style="2" customWidth="1"/>
    <col min="5645" max="5645" width="11.5703125" style="2"/>
    <col min="5646" max="5646" width="11.7109375" style="2" customWidth="1"/>
    <col min="5647" max="5884" width="11.5703125" style="2"/>
    <col min="5885" max="5885" width="22.140625" style="2" customWidth="1"/>
    <col min="5886" max="5886" width="42.85546875" style="2" customWidth="1"/>
    <col min="5887" max="5887" width="11.5703125" style="2"/>
    <col min="5888" max="5888" width="11.28515625" style="2" customWidth="1"/>
    <col min="5889" max="5889" width="12.7109375" style="2" customWidth="1"/>
    <col min="5890" max="5890" width="12.140625" style="2" customWidth="1"/>
    <col min="5891" max="5891" width="11.7109375" style="2" customWidth="1"/>
    <col min="5892" max="5892" width="11.42578125" style="2" customWidth="1"/>
    <col min="5893" max="5893" width="12.7109375" style="2" customWidth="1"/>
    <col min="5894" max="5894" width="4.140625" style="2" customWidth="1"/>
    <col min="5895" max="5895" width="33.42578125" style="2" customWidth="1"/>
    <col min="5896" max="5896" width="12.5703125" style="2" customWidth="1"/>
    <col min="5897" max="5897" width="12.28515625" style="2" customWidth="1"/>
    <col min="5898" max="5898" width="10.140625" style="2" customWidth="1"/>
    <col min="5899" max="5899" width="10.5703125" style="2" customWidth="1"/>
    <col min="5900" max="5900" width="10.7109375" style="2" customWidth="1"/>
    <col min="5901" max="5901" width="11.5703125" style="2"/>
    <col min="5902" max="5902" width="11.7109375" style="2" customWidth="1"/>
    <col min="5903" max="6140" width="11.5703125" style="2"/>
    <col min="6141" max="6141" width="22.140625" style="2" customWidth="1"/>
    <col min="6142" max="6142" width="42.85546875" style="2" customWidth="1"/>
    <col min="6143" max="6143" width="11.5703125" style="2"/>
    <col min="6144" max="6144" width="11.28515625" style="2" customWidth="1"/>
    <col min="6145" max="6145" width="12.7109375" style="2" customWidth="1"/>
    <col min="6146" max="6146" width="12.140625" style="2" customWidth="1"/>
    <col min="6147" max="6147" width="11.7109375" style="2" customWidth="1"/>
    <col min="6148" max="6148" width="11.42578125" style="2" customWidth="1"/>
    <col min="6149" max="6149" width="12.7109375" style="2" customWidth="1"/>
    <col min="6150" max="6150" width="4.140625" style="2" customWidth="1"/>
    <col min="6151" max="6151" width="33.42578125" style="2" customWidth="1"/>
    <col min="6152" max="6152" width="12.5703125" style="2" customWidth="1"/>
    <col min="6153" max="6153" width="12.28515625" style="2" customWidth="1"/>
    <col min="6154" max="6154" width="10.140625" style="2" customWidth="1"/>
    <col min="6155" max="6155" width="10.5703125" style="2" customWidth="1"/>
    <col min="6156" max="6156" width="10.7109375" style="2" customWidth="1"/>
    <col min="6157" max="6157" width="11.5703125" style="2"/>
    <col min="6158" max="6158" width="11.7109375" style="2" customWidth="1"/>
    <col min="6159" max="6396" width="11.5703125" style="2"/>
    <col min="6397" max="6397" width="22.140625" style="2" customWidth="1"/>
    <col min="6398" max="6398" width="42.85546875" style="2" customWidth="1"/>
    <col min="6399" max="6399" width="11.5703125" style="2"/>
    <col min="6400" max="6400" width="11.28515625" style="2" customWidth="1"/>
    <col min="6401" max="6401" width="12.7109375" style="2" customWidth="1"/>
    <col min="6402" max="6402" width="12.140625" style="2" customWidth="1"/>
    <col min="6403" max="6403" width="11.7109375" style="2" customWidth="1"/>
    <col min="6404" max="6404" width="11.42578125" style="2" customWidth="1"/>
    <col min="6405" max="6405" width="12.7109375" style="2" customWidth="1"/>
    <col min="6406" max="6406" width="4.140625" style="2" customWidth="1"/>
    <col min="6407" max="6407" width="33.42578125" style="2" customWidth="1"/>
    <col min="6408" max="6408" width="12.5703125" style="2" customWidth="1"/>
    <col min="6409" max="6409" width="12.28515625" style="2" customWidth="1"/>
    <col min="6410" max="6410" width="10.140625" style="2" customWidth="1"/>
    <col min="6411" max="6411" width="10.5703125" style="2" customWidth="1"/>
    <col min="6412" max="6412" width="10.7109375" style="2" customWidth="1"/>
    <col min="6413" max="6413" width="11.5703125" style="2"/>
    <col min="6414" max="6414" width="11.7109375" style="2" customWidth="1"/>
    <col min="6415" max="6652" width="11.5703125" style="2"/>
    <col min="6653" max="6653" width="22.140625" style="2" customWidth="1"/>
    <col min="6654" max="6654" width="42.85546875" style="2" customWidth="1"/>
    <col min="6655" max="6655" width="11.5703125" style="2"/>
    <col min="6656" max="6656" width="11.28515625" style="2" customWidth="1"/>
    <col min="6657" max="6657" width="12.7109375" style="2" customWidth="1"/>
    <col min="6658" max="6658" width="12.140625" style="2" customWidth="1"/>
    <col min="6659" max="6659" width="11.7109375" style="2" customWidth="1"/>
    <col min="6660" max="6660" width="11.42578125" style="2" customWidth="1"/>
    <col min="6661" max="6661" width="12.7109375" style="2" customWidth="1"/>
    <col min="6662" max="6662" width="4.140625" style="2" customWidth="1"/>
    <col min="6663" max="6663" width="33.42578125" style="2" customWidth="1"/>
    <col min="6664" max="6664" width="12.5703125" style="2" customWidth="1"/>
    <col min="6665" max="6665" width="12.28515625" style="2" customWidth="1"/>
    <col min="6666" max="6666" width="10.140625" style="2" customWidth="1"/>
    <col min="6667" max="6667" width="10.5703125" style="2" customWidth="1"/>
    <col min="6668" max="6668" width="10.7109375" style="2" customWidth="1"/>
    <col min="6669" max="6669" width="11.5703125" style="2"/>
    <col min="6670" max="6670" width="11.7109375" style="2" customWidth="1"/>
    <col min="6671" max="6908" width="11.5703125" style="2"/>
    <col min="6909" max="6909" width="22.140625" style="2" customWidth="1"/>
    <col min="6910" max="6910" width="42.85546875" style="2" customWidth="1"/>
    <col min="6911" max="6911" width="11.5703125" style="2"/>
    <col min="6912" max="6912" width="11.28515625" style="2" customWidth="1"/>
    <col min="6913" max="6913" width="12.7109375" style="2" customWidth="1"/>
    <col min="6914" max="6914" width="12.140625" style="2" customWidth="1"/>
    <col min="6915" max="6915" width="11.7109375" style="2" customWidth="1"/>
    <col min="6916" max="6916" width="11.42578125" style="2" customWidth="1"/>
    <col min="6917" max="6917" width="12.7109375" style="2" customWidth="1"/>
    <col min="6918" max="6918" width="4.140625" style="2" customWidth="1"/>
    <col min="6919" max="6919" width="33.42578125" style="2" customWidth="1"/>
    <col min="6920" max="6920" width="12.5703125" style="2" customWidth="1"/>
    <col min="6921" max="6921" width="12.28515625" style="2" customWidth="1"/>
    <col min="6922" max="6922" width="10.140625" style="2" customWidth="1"/>
    <col min="6923" max="6923" width="10.5703125" style="2" customWidth="1"/>
    <col min="6924" max="6924" width="10.7109375" style="2" customWidth="1"/>
    <col min="6925" max="6925" width="11.5703125" style="2"/>
    <col min="6926" max="6926" width="11.7109375" style="2" customWidth="1"/>
    <col min="6927" max="7164" width="11.5703125" style="2"/>
    <col min="7165" max="7165" width="22.140625" style="2" customWidth="1"/>
    <col min="7166" max="7166" width="42.85546875" style="2" customWidth="1"/>
    <col min="7167" max="7167" width="11.5703125" style="2"/>
    <col min="7168" max="7168" width="11.28515625" style="2" customWidth="1"/>
    <col min="7169" max="7169" width="12.7109375" style="2" customWidth="1"/>
    <col min="7170" max="7170" width="12.140625" style="2" customWidth="1"/>
    <col min="7171" max="7171" width="11.7109375" style="2" customWidth="1"/>
    <col min="7172" max="7172" width="11.42578125" style="2" customWidth="1"/>
    <col min="7173" max="7173" width="12.7109375" style="2" customWidth="1"/>
    <col min="7174" max="7174" width="4.140625" style="2" customWidth="1"/>
    <col min="7175" max="7175" width="33.42578125" style="2" customWidth="1"/>
    <col min="7176" max="7176" width="12.5703125" style="2" customWidth="1"/>
    <col min="7177" max="7177" width="12.28515625" style="2" customWidth="1"/>
    <col min="7178" max="7178" width="10.140625" style="2" customWidth="1"/>
    <col min="7179" max="7179" width="10.5703125" style="2" customWidth="1"/>
    <col min="7180" max="7180" width="10.7109375" style="2" customWidth="1"/>
    <col min="7181" max="7181" width="11.5703125" style="2"/>
    <col min="7182" max="7182" width="11.7109375" style="2" customWidth="1"/>
    <col min="7183" max="7420" width="11.5703125" style="2"/>
    <col min="7421" max="7421" width="22.140625" style="2" customWidth="1"/>
    <col min="7422" max="7422" width="42.85546875" style="2" customWidth="1"/>
    <col min="7423" max="7423" width="11.5703125" style="2"/>
    <col min="7424" max="7424" width="11.28515625" style="2" customWidth="1"/>
    <col min="7425" max="7425" width="12.7109375" style="2" customWidth="1"/>
    <col min="7426" max="7426" width="12.140625" style="2" customWidth="1"/>
    <col min="7427" max="7427" width="11.7109375" style="2" customWidth="1"/>
    <col min="7428" max="7428" width="11.42578125" style="2" customWidth="1"/>
    <col min="7429" max="7429" width="12.7109375" style="2" customWidth="1"/>
    <col min="7430" max="7430" width="4.140625" style="2" customWidth="1"/>
    <col min="7431" max="7431" width="33.42578125" style="2" customWidth="1"/>
    <col min="7432" max="7432" width="12.5703125" style="2" customWidth="1"/>
    <col min="7433" max="7433" width="12.28515625" style="2" customWidth="1"/>
    <col min="7434" max="7434" width="10.140625" style="2" customWidth="1"/>
    <col min="7435" max="7435" width="10.5703125" style="2" customWidth="1"/>
    <col min="7436" max="7436" width="10.7109375" style="2" customWidth="1"/>
    <col min="7437" max="7437" width="11.5703125" style="2"/>
    <col min="7438" max="7438" width="11.7109375" style="2" customWidth="1"/>
    <col min="7439" max="7676" width="11.5703125" style="2"/>
    <col min="7677" max="7677" width="22.140625" style="2" customWidth="1"/>
    <col min="7678" max="7678" width="42.85546875" style="2" customWidth="1"/>
    <col min="7679" max="7679" width="11.5703125" style="2"/>
    <col min="7680" max="7680" width="11.28515625" style="2" customWidth="1"/>
    <col min="7681" max="7681" width="12.7109375" style="2" customWidth="1"/>
    <col min="7682" max="7682" width="12.140625" style="2" customWidth="1"/>
    <col min="7683" max="7683" width="11.7109375" style="2" customWidth="1"/>
    <col min="7684" max="7684" width="11.42578125" style="2" customWidth="1"/>
    <col min="7685" max="7685" width="12.7109375" style="2" customWidth="1"/>
    <col min="7686" max="7686" width="4.140625" style="2" customWidth="1"/>
    <col min="7687" max="7687" width="33.42578125" style="2" customWidth="1"/>
    <col min="7688" max="7688" width="12.5703125" style="2" customWidth="1"/>
    <col min="7689" max="7689" width="12.28515625" style="2" customWidth="1"/>
    <col min="7690" max="7690" width="10.140625" style="2" customWidth="1"/>
    <col min="7691" max="7691" width="10.5703125" style="2" customWidth="1"/>
    <col min="7692" max="7692" width="10.7109375" style="2" customWidth="1"/>
    <col min="7693" max="7693" width="11.5703125" style="2"/>
    <col min="7694" max="7694" width="11.7109375" style="2" customWidth="1"/>
    <col min="7695" max="7932" width="11.5703125" style="2"/>
    <col min="7933" max="7933" width="22.140625" style="2" customWidth="1"/>
    <col min="7934" max="7934" width="42.85546875" style="2" customWidth="1"/>
    <col min="7935" max="7935" width="11.5703125" style="2"/>
    <col min="7936" max="7936" width="11.28515625" style="2" customWidth="1"/>
    <col min="7937" max="7937" width="12.7109375" style="2" customWidth="1"/>
    <col min="7938" max="7938" width="12.140625" style="2" customWidth="1"/>
    <col min="7939" max="7939" width="11.7109375" style="2" customWidth="1"/>
    <col min="7940" max="7940" width="11.42578125" style="2" customWidth="1"/>
    <col min="7941" max="7941" width="12.7109375" style="2" customWidth="1"/>
    <col min="7942" max="7942" width="4.140625" style="2" customWidth="1"/>
    <col min="7943" max="7943" width="33.42578125" style="2" customWidth="1"/>
    <col min="7944" max="7944" width="12.5703125" style="2" customWidth="1"/>
    <col min="7945" max="7945" width="12.28515625" style="2" customWidth="1"/>
    <col min="7946" max="7946" width="10.140625" style="2" customWidth="1"/>
    <col min="7947" max="7947" width="10.5703125" style="2" customWidth="1"/>
    <col min="7948" max="7948" width="10.7109375" style="2" customWidth="1"/>
    <col min="7949" max="7949" width="11.5703125" style="2"/>
    <col min="7950" max="7950" width="11.7109375" style="2" customWidth="1"/>
    <col min="7951" max="8188" width="11.5703125" style="2"/>
    <col min="8189" max="8189" width="22.140625" style="2" customWidth="1"/>
    <col min="8190" max="8190" width="42.85546875" style="2" customWidth="1"/>
    <col min="8191" max="8191" width="11.5703125" style="2"/>
    <col min="8192" max="8192" width="11.28515625" style="2" customWidth="1"/>
    <col min="8193" max="8193" width="12.7109375" style="2" customWidth="1"/>
    <col min="8194" max="8194" width="12.140625" style="2" customWidth="1"/>
    <col min="8195" max="8195" width="11.7109375" style="2" customWidth="1"/>
    <col min="8196" max="8196" width="11.42578125" style="2" customWidth="1"/>
    <col min="8197" max="8197" width="12.7109375" style="2" customWidth="1"/>
    <col min="8198" max="8198" width="4.140625" style="2" customWidth="1"/>
    <col min="8199" max="8199" width="33.42578125" style="2" customWidth="1"/>
    <col min="8200" max="8200" width="12.5703125" style="2" customWidth="1"/>
    <col min="8201" max="8201" width="12.28515625" style="2" customWidth="1"/>
    <col min="8202" max="8202" width="10.140625" style="2" customWidth="1"/>
    <col min="8203" max="8203" width="10.5703125" style="2" customWidth="1"/>
    <col min="8204" max="8204" width="10.7109375" style="2" customWidth="1"/>
    <col min="8205" max="8205" width="11.5703125" style="2"/>
    <col min="8206" max="8206" width="11.7109375" style="2" customWidth="1"/>
    <col min="8207" max="8444" width="11.5703125" style="2"/>
    <col min="8445" max="8445" width="22.140625" style="2" customWidth="1"/>
    <col min="8446" max="8446" width="42.85546875" style="2" customWidth="1"/>
    <col min="8447" max="8447" width="11.5703125" style="2"/>
    <col min="8448" max="8448" width="11.28515625" style="2" customWidth="1"/>
    <col min="8449" max="8449" width="12.7109375" style="2" customWidth="1"/>
    <col min="8450" max="8450" width="12.140625" style="2" customWidth="1"/>
    <col min="8451" max="8451" width="11.7109375" style="2" customWidth="1"/>
    <col min="8452" max="8452" width="11.42578125" style="2" customWidth="1"/>
    <col min="8453" max="8453" width="12.7109375" style="2" customWidth="1"/>
    <col min="8454" max="8454" width="4.140625" style="2" customWidth="1"/>
    <col min="8455" max="8455" width="33.42578125" style="2" customWidth="1"/>
    <col min="8456" max="8456" width="12.5703125" style="2" customWidth="1"/>
    <col min="8457" max="8457" width="12.28515625" style="2" customWidth="1"/>
    <col min="8458" max="8458" width="10.140625" style="2" customWidth="1"/>
    <col min="8459" max="8459" width="10.5703125" style="2" customWidth="1"/>
    <col min="8460" max="8460" width="10.7109375" style="2" customWidth="1"/>
    <col min="8461" max="8461" width="11.5703125" style="2"/>
    <col min="8462" max="8462" width="11.7109375" style="2" customWidth="1"/>
    <col min="8463" max="8700" width="11.5703125" style="2"/>
    <col min="8701" max="8701" width="22.140625" style="2" customWidth="1"/>
    <col min="8702" max="8702" width="42.85546875" style="2" customWidth="1"/>
    <col min="8703" max="8703" width="11.5703125" style="2"/>
    <col min="8704" max="8704" width="11.28515625" style="2" customWidth="1"/>
    <col min="8705" max="8705" width="12.7109375" style="2" customWidth="1"/>
    <col min="8706" max="8706" width="12.140625" style="2" customWidth="1"/>
    <col min="8707" max="8707" width="11.7109375" style="2" customWidth="1"/>
    <col min="8708" max="8708" width="11.42578125" style="2" customWidth="1"/>
    <col min="8709" max="8709" width="12.7109375" style="2" customWidth="1"/>
    <col min="8710" max="8710" width="4.140625" style="2" customWidth="1"/>
    <col min="8711" max="8711" width="33.42578125" style="2" customWidth="1"/>
    <col min="8712" max="8712" width="12.5703125" style="2" customWidth="1"/>
    <col min="8713" max="8713" width="12.28515625" style="2" customWidth="1"/>
    <col min="8714" max="8714" width="10.140625" style="2" customWidth="1"/>
    <col min="8715" max="8715" width="10.5703125" style="2" customWidth="1"/>
    <col min="8716" max="8716" width="10.7109375" style="2" customWidth="1"/>
    <col min="8717" max="8717" width="11.5703125" style="2"/>
    <col min="8718" max="8718" width="11.7109375" style="2" customWidth="1"/>
    <col min="8719" max="8956" width="11.5703125" style="2"/>
    <col min="8957" max="8957" width="22.140625" style="2" customWidth="1"/>
    <col min="8958" max="8958" width="42.85546875" style="2" customWidth="1"/>
    <col min="8959" max="8959" width="11.5703125" style="2"/>
    <col min="8960" max="8960" width="11.28515625" style="2" customWidth="1"/>
    <col min="8961" max="8961" width="12.7109375" style="2" customWidth="1"/>
    <col min="8962" max="8962" width="12.140625" style="2" customWidth="1"/>
    <col min="8963" max="8963" width="11.7109375" style="2" customWidth="1"/>
    <col min="8964" max="8964" width="11.42578125" style="2" customWidth="1"/>
    <col min="8965" max="8965" width="12.7109375" style="2" customWidth="1"/>
    <col min="8966" max="8966" width="4.140625" style="2" customWidth="1"/>
    <col min="8967" max="8967" width="33.42578125" style="2" customWidth="1"/>
    <col min="8968" max="8968" width="12.5703125" style="2" customWidth="1"/>
    <col min="8969" max="8969" width="12.28515625" style="2" customWidth="1"/>
    <col min="8970" max="8970" width="10.140625" style="2" customWidth="1"/>
    <col min="8971" max="8971" width="10.5703125" style="2" customWidth="1"/>
    <col min="8972" max="8972" width="10.7109375" style="2" customWidth="1"/>
    <col min="8973" max="8973" width="11.5703125" style="2"/>
    <col min="8974" max="8974" width="11.7109375" style="2" customWidth="1"/>
    <col min="8975" max="9212" width="11.5703125" style="2"/>
    <col min="9213" max="9213" width="22.140625" style="2" customWidth="1"/>
    <col min="9214" max="9214" width="42.85546875" style="2" customWidth="1"/>
    <col min="9215" max="9215" width="11.5703125" style="2"/>
    <col min="9216" max="9216" width="11.28515625" style="2" customWidth="1"/>
    <col min="9217" max="9217" width="12.7109375" style="2" customWidth="1"/>
    <col min="9218" max="9218" width="12.140625" style="2" customWidth="1"/>
    <col min="9219" max="9219" width="11.7109375" style="2" customWidth="1"/>
    <col min="9220" max="9220" width="11.42578125" style="2" customWidth="1"/>
    <col min="9221" max="9221" width="12.7109375" style="2" customWidth="1"/>
    <col min="9222" max="9222" width="4.140625" style="2" customWidth="1"/>
    <col min="9223" max="9223" width="33.42578125" style="2" customWidth="1"/>
    <col min="9224" max="9224" width="12.5703125" style="2" customWidth="1"/>
    <col min="9225" max="9225" width="12.28515625" style="2" customWidth="1"/>
    <col min="9226" max="9226" width="10.140625" style="2" customWidth="1"/>
    <col min="9227" max="9227" width="10.5703125" style="2" customWidth="1"/>
    <col min="9228" max="9228" width="10.7109375" style="2" customWidth="1"/>
    <col min="9229" max="9229" width="11.5703125" style="2"/>
    <col min="9230" max="9230" width="11.7109375" style="2" customWidth="1"/>
    <col min="9231" max="9468" width="11.5703125" style="2"/>
    <col min="9469" max="9469" width="22.140625" style="2" customWidth="1"/>
    <col min="9470" max="9470" width="42.85546875" style="2" customWidth="1"/>
    <col min="9471" max="9471" width="11.5703125" style="2"/>
    <col min="9472" max="9472" width="11.28515625" style="2" customWidth="1"/>
    <col min="9473" max="9473" width="12.7109375" style="2" customWidth="1"/>
    <col min="9474" max="9474" width="12.140625" style="2" customWidth="1"/>
    <col min="9475" max="9475" width="11.7109375" style="2" customWidth="1"/>
    <col min="9476" max="9476" width="11.42578125" style="2" customWidth="1"/>
    <col min="9477" max="9477" width="12.7109375" style="2" customWidth="1"/>
    <col min="9478" max="9478" width="4.140625" style="2" customWidth="1"/>
    <col min="9479" max="9479" width="33.42578125" style="2" customWidth="1"/>
    <col min="9480" max="9480" width="12.5703125" style="2" customWidth="1"/>
    <col min="9481" max="9481" width="12.28515625" style="2" customWidth="1"/>
    <col min="9482" max="9482" width="10.140625" style="2" customWidth="1"/>
    <col min="9483" max="9483" width="10.5703125" style="2" customWidth="1"/>
    <col min="9484" max="9484" width="10.7109375" style="2" customWidth="1"/>
    <col min="9485" max="9485" width="11.5703125" style="2"/>
    <col min="9486" max="9486" width="11.7109375" style="2" customWidth="1"/>
    <col min="9487" max="9724" width="11.5703125" style="2"/>
    <col min="9725" max="9725" width="22.140625" style="2" customWidth="1"/>
    <col min="9726" max="9726" width="42.85546875" style="2" customWidth="1"/>
    <col min="9727" max="9727" width="11.5703125" style="2"/>
    <col min="9728" max="9728" width="11.28515625" style="2" customWidth="1"/>
    <col min="9729" max="9729" width="12.7109375" style="2" customWidth="1"/>
    <col min="9730" max="9730" width="12.140625" style="2" customWidth="1"/>
    <col min="9731" max="9731" width="11.7109375" style="2" customWidth="1"/>
    <col min="9732" max="9732" width="11.42578125" style="2" customWidth="1"/>
    <col min="9733" max="9733" width="12.7109375" style="2" customWidth="1"/>
    <col min="9734" max="9734" width="4.140625" style="2" customWidth="1"/>
    <col min="9735" max="9735" width="33.42578125" style="2" customWidth="1"/>
    <col min="9736" max="9736" width="12.5703125" style="2" customWidth="1"/>
    <col min="9737" max="9737" width="12.28515625" style="2" customWidth="1"/>
    <col min="9738" max="9738" width="10.140625" style="2" customWidth="1"/>
    <col min="9739" max="9739" width="10.5703125" style="2" customWidth="1"/>
    <col min="9740" max="9740" width="10.7109375" style="2" customWidth="1"/>
    <col min="9741" max="9741" width="11.5703125" style="2"/>
    <col min="9742" max="9742" width="11.7109375" style="2" customWidth="1"/>
    <col min="9743" max="9980" width="11.5703125" style="2"/>
    <col min="9981" max="9981" width="22.140625" style="2" customWidth="1"/>
    <col min="9982" max="9982" width="42.85546875" style="2" customWidth="1"/>
    <col min="9983" max="9983" width="11.5703125" style="2"/>
    <col min="9984" max="9984" width="11.28515625" style="2" customWidth="1"/>
    <col min="9985" max="9985" width="12.7109375" style="2" customWidth="1"/>
    <col min="9986" max="9986" width="12.140625" style="2" customWidth="1"/>
    <col min="9987" max="9987" width="11.7109375" style="2" customWidth="1"/>
    <col min="9988" max="9988" width="11.42578125" style="2" customWidth="1"/>
    <col min="9989" max="9989" width="12.7109375" style="2" customWidth="1"/>
    <col min="9990" max="9990" width="4.140625" style="2" customWidth="1"/>
    <col min="9991" max="9991" width="33.42578125" style="2" customWidth="1"/>
    <col min="9992" max="9992" width="12.5703125" style="2" customWidth="1"/>
    <col min="9993" max="9993" width="12.28515625" style="2" customWidth="1"/>
    <col min="9994" max="9994" width="10.140625" style="2" customWidth="1"/>
    <col min="9995" max="9995" width="10.5703125" style="2" customWidth="1"/>
    <col min="9996" max="9996" width="10.7109375" style="2" customWidth="1"/>
    <col min="9997" max="9997" width="11.5703125" style="2"/>
    <col min="9998" max="9998" width="11.7109375" style="2" customWidth="1"/>
    <col min="9999" max="10236" width="11.5703125" style="2"/>
    <col min="10237" max="10237" width="22.140625" style="2" customWidth="1"/>
    <col min="10238" max="10238" width="42.85546875" style="2" customWidth="1"/>
    <col min="10239" max="10239" width="11.5703125" style="2"/>
    <col min="10240" max="10240" width="11.28515625" style="2" customWidth="1"/>
    <col min="10241" max="10241" width="12.7109375" style="2" customWidth="1"/>
    <col min="10242" max="10242" width="12.140625" style="2" customWidth="1"/>
    <col min="10243" max="10243" width="11.7109375" style="2" customWidth="1"/>
    <col min="10244" max="10244" width="11.42578125" style="2" customWidth="1"/>
    <col min="10245" max="10245" width="12.7109375" style="2" customWidth="1"/>
    <col min="10246" max="10246" width="4.140625" style="2" customWidth="1"/>
    <col min="10247" max="10247" width="33.42578125" style="2" customWidth="1"/>
    <col min="10248" max="10248" width="12.5703125" style="2" customWidth="1"/>
    <col min="10249" max="10249" width="12.28515625" style="2" customWidth="1"/>
    <col min="10250" max="10250" width="10.140625" style="2" customWidth="1"/>
    <col min="10251" max="10251" width="10.5703125" style="2" customWidth="1"/>
    <col min="10252" max="10252" width="10.7109375" style="2" customWidth="1"/>
    <col min="10253" max="10253" width="11.5703125" style="2"/>
    <col min="10254" max="10254" width="11.7109375" style="2" customWidth="1"/>
    <col min="10255" max="10492" width="11.5703125" style="2"/>
    <col min="10493" max="10493" width="22.140625" style="2" customWidth="1"/>
    <col min="10494" max="10494" width="42.85546875" style="2" customWidth="1"/>
    <col min="10495" max="10495" width="11.5703125" style="2"/>
    <col min="10496" max="10496" width="11.28515625" style="2" customWidth="1"/>
    <col min="10497" max="10497" width="12.7109375" style="2" customWidth="1"/>
    <col min="10498" max="10498" width="12.140625" style="2" customWidth="1"/>
    <col min="10499" max="10499" width="11.7109375" style="2" customWidth="1"/>
    <col min="10500" max="10500" width="11.42578125" style="2" customWidth="1"/>
    <col min="10501" max="10501" width="12.7109375" style="2" customWidth="1"/>
    <col min="10502" max="10502" width="4.140625" style="2" customWidth="1"/>
    <col min="10503" max="10503" width="33.42578125" style="2" customWidth="1"/>
    <col min="10504" max="10504" width="12.5703125" style="2" customWidth="1"/>
    <col min="10505" max="10505" width="12.28515625" style="2" customWidth="1"/>
    <col min="10506" max="10506" width="10.140625" style="2" customWidth="1"/>
    <col min="10507" max="10507" width="10.5703125" style="2" customWidth="1"/>
    <col min="10508" max="10508" width="10.7109375" style="2" customWidth="1"/>
    <col min="10509" max="10509" width="11.5703125" style="2"/>
    <col min="10510" max="10510" width="11.7109375" style="2" customWidth="1"/>
    <col min="10511" max="10748" width="11.5703125" style="2"/>
    <col min="10749" max="10749" width="22.140625" style="2" customWidth="1"/>
    <col min="10750" max="10750" width="42.85546875" style="2" customWidth="1"/>
    <col min="10751" max="10751" width="11.5703125" style="2"/>
    <col min="10752" max="10752" width="11.28515625" style="2" customWidth="1"/>
    <col min="10753" max="10753" width="12.7109375" style="2" customWidth="1"/>
    <col min="10754" max="10754" width="12.140625" style="2" customWidth="1"/>
    <col min="10755" max="10755" width="11.7109375" style="2" customWidth="1"/>
    <col min="10756" max="10756" width="11.42578125" style="2" customWidth="1"/>
    <col min="10757" max="10757" width="12.7109375" style="2" customWidth="1"/>
    <col min="10758" max="10758" width="4.140625" style="2" customWidth="1"/>
    <col min="10759" max="10759" width="33.42578125" style="2" customWidth="1"/>
    <col min="10760" max="10760" width="12.5703125" style="2" customWidth="1"/>
    <col min="10761" max="10761" width="12.28515625" style="2" customWidth="1"/>
    <col min="10762" max="10762" width="10.140625" style="2" customWidth="1"/>
    <col min="10763" max="10763" width="10.5703125" style="2" customWidth="1"/>
    <col min="10764" max="10764" width="10.7109375" style="2" customWidth="1"/>
    <col min="10765" max="10765" width="11.5703125" style="2"/>
    <col min="10766" max="10766" width="11.7109375" style="2" customWidth="1"/>
    <col min="10767" max="11004" width="11.5703125" style="2"/>
    <col min="11005" max="11005" width="22.140625" style="2" customWidth="1"/>
    <col min="11006" max="11006" width="42.85546875" style="2" customWidth="1"/>
    <col min="11007" max="11007" width="11.5703125" style="2"/>
    <col min="11008" max="11008" width="11.28515625" style="2" customWidth="1"/>
    <col min="11009" max="11009" width="12.7109375" style="2" customWidth="1"/>
    <col min="11010" max="11010" width="12.140625" style="2" customWidth="1"/>
    <col min="11011" max="11011" width="11.7109375" style="2" customWidth="1"/>
    <col min="11012" max="11012" width="11.42578125" style="2" customWidth="1"/>
    <col min="11013" max="11013" width="12.7109375" style="2" customWidth="1"/>
    <col min="11014" max="11014" width="4.140625" style="2" customWidth="1"/>
    <col min="11015" max="11015" width="33.42578125" style="2" customWidth="1"/>
    <col min="11016" max="11016" width="12.5703125" style="2" customWidth="1"/>
    <col min="11017" max="11017" width="12.28515625" style="2" customWidth="1"/>
    <col min="11018" max="11018" width="10.140625" style="2" customWidth="1"/>
    <col min="11019" max="11019" width="10.5703125" style="2" customWidth="1"/>
    <col min="11020" max="11020" width="10.7109375" style="2" customWidth="1"/>
    <col min="11021" max="11021" width="11.5703125" style="2"/>
    <col min="11022" max="11022" width="11.7109375" style="2" customWidth="1"/>
    <col min="11023" max="11260" width="11.5703125" style="2"/>
    <col min="11261" max="11261" width="22.140625" style="2" customWidth="1"/>
    <col min="11262" max="11262" width="42.85546875" style="2" customWidth="1"/>
    <col min="11263" max="11263" width="11.5703125" style="2"/>
    <col min="11264" max="11264" width="11.28515625" style="2" customWidth="1"/>
    <col min="11265" max="11265" width="12.7109375" style="2" customWidth="1"/>
    <col min="11266" max="11266" width="12.140625" style="2" customWidth="1"/>
    <col min="11267" max="11267" width="11.7109375" style="2" customWidth="1"/>
    <col min="11268" max="11268" width="11.42578125" style="2" customWidth="1"/>
    <col min="11269" max="11269" width="12.7109375" style="2" customWidth="1"/>
    <col min="11270" max="11270" width="4.140625" style="2" customWidth="1"/>
    <col min="11271" max="11271" width="33.42578125" style="2" customWidth="1"/>
    <col min="11272" max="11272" width="12.5703125" style="2" customWidth="1"/>
    <col min="11273" max="11273" width="12.28515625" style="2" customWidth="1"/>
    <col min="11274" max="11274" width="10.140625" style="2" customWidth="1"/>
    <col min="11275" max="11275" width="10.5703125" style="2" customWidth="1"/>
    <col min="11276" max="11276" width="10.7109375" style="2" customWidth="1"/>
    <col min="11277" max="11277" width="11.5703125" style="2"/>
    <col min="11278" max="11278" width="11.7109375" style="2" customWidth="1"/>
    <col min="11279" max="11516" width="11.5703125" style="2"/>
    <col min="11517" max="11517" width="22.140625" style="2" customWidth="1"/>
    <col min="11518" max="11518" width="42.85546875" style="2" customWidth="1"/>
    <col min="11519" max="11519" width="11.5703125" style="2"/>
    <col min="11520" max="11520" width="11.28515625" style="2" customWidth="1"/>
    <col min="11521" max="11521" width="12.7109375" style="2" customWidth="1"/>
    <col min="11522" max="11522" width="12.140625" style="2" customWidth="1"/>
    <col min="11523" max="11523" width="11.7109375" style="2" customWidth="1"/>
    <col min="11524" max="11524" width="11.42578125" style="2" customWidth="1"/>
    <col min="11525" max="11525" width="12.7109375" style="2" customWidth="1"/>
    <col min="11526" max="11526" width="4.140625" style="2" customWidth="1"/>
    <col min="11527" max="11527" width="33.42578125" style="2" customWidth="1"/>
    <col min="11528" max="11528" width="12.5703125" style="2" customWidth="1"/>
    <col min="11529" max="11529" width="12.28515625" style="2" customWidth="1"/>
    <col min="11530" max="11530" width="10.140625" style="2" customWidth="1"/>
    <col min="11531" max="11531" width="10.5703125" style="2" customWidth="1"/>
    <col min="11532" max="11532" width="10.7109375" style="2" customWidth="1"/>
    <col min="11533" max="11533" width="11.5703125" style="2"/>
    <col min="11534" max="11534" width="11.7109375" style="2" customWidth="1"/>
    <col min="11535" max="11772" width="11.5703125" style="2"/>
    <col min="11773" max="11773" width="22.140625" style="2" customWidth="1"/>
    <col min="11774" max="11774" width="42.85546875" style="2" customWidth="1"/>
    <col min="11775" max="11775" width="11.5703125" style="2"/>
    <col min="11776" max="11776" width="11.28515625" style="2" customWidth="1"/>
    <col min="11777" max="11777" width="12.7109375" style="2" customWidth="1"/>
    <col min="11778" max="11778" width="12.140625" style="2" customWidth="1"/>
    <col min="11779" max="11779" width="11.7109375" style="2" customWidth="1"/>
    <col min="11780" max="11780" width="11.42578125" style="2" customWidth="1"/>
    <col min="11781" max="11781" width="12.7109375" style="2" customWidth="1"/>
    <col min="11782" max="11782" width="4.140625" style="2" customWidth="1"/>
    <col min="11783" max="11783" width="33.42578125" style="2" customWidth="1"/>
    <col min="11784" max="11784" width="12.5703125" style="2" customWidth="1"/>
    <col min="11785" max="11785" width="12.28515625" style="2" customWidth="1"/>
    <col min="11786" max="11786" width="10.140625" style="2" customWidth="1"/>
    <col min="11787" max="11787" width="10.5703125" style="2" customWidth="1"/>
    <col min="11788" max="11788" width="10.7109375" style="2" customWidth="1"/>
    <col min="11789" max="11789" width="11.5703125" style="2"/>
    <col min="11790" max="11790" width="11.7109375" style="2" customWidth="1"/>
    <col min="11791" max="12028" width="11.5703125" style="2"/>
    <col min="12029" max="12029" width="22.140625" style="2" customWidth="1"/>
    <col min="12030" max="12030" width="42.85546875" style="2" customWidth="1"/>
    <col min="12031" max="12031" width="11.5703125" style="2"/>
    <col min="12032" max="12032" width="11.28515625" style="2" customWidth="1"/>
    <col min="12033" max="12033" width="12.7109375" style="2" customWidth="1"/>
    <col min="12034" max="12034" width="12.140625" style="2" customWidth="1"/>
    <col min="12035" max="12035" width="11.7109375" style="2" customWidth="1"/>
    <col min="12036" max="12036" width="11.42578125" style="2" customWidth="1"/>
    <col min="12037" max="12037" width="12.7109375" style="2" customWidth="1"/>
    <col min="12038" max="12038" width="4.140625" style="2" customWidth="1"/>
    <col min="12039" max="12039" width="33.42578125" style="2" customWidth="1"/>
    <col min="12040" max="12040" width="12.5703125" style="2" customWidth="1"/>
    <col min="12041" max="12041" width="12.28515625" style="2" customWidth="1"/>
    <col min="12042" max="12042" width="10.140625" style="2" customWidth="1"/>
    <col min="12043" max="12043" width="10.5703125" style="2" customWidth="1"/>
    <col min="12044" max="12044" width="10.7109375" style="2" customWidth="1"/>
    <col min="12045" max="12045" width="11.5703125" style="2"/>
    <col min="12046" max="12046" width="11.7109375" style="2" customWidth="1"/>
    <col min="12047" max="12284" width="11.5703125" style="2"/>
    <col min="12285" max="12285" width="22.140625" style="2" customWidth="1"/>
    <col min="12286" max="12286" width="42.85546875" style="2" customWidth="1"/>
    <col min="12287" max="12287" width="11.5703125" style="2"/>
    <col min="12288" max="12288" width="11.28515625" style="2" customWidth="1"/>
    <col min="12289" max="12289" width="12.7109375" style="2" customWidth="1"/>
    <col min="12290" max="12290" width="12.140625" style="2" customWidth="1"/>
    <col min="12291" max="12291" width="11.7109375" style="2" customWidth="1"/>
    <col min="12292" max="12292" width="11.42578125" style="2" customWidth="1"/>
    <col min="12293" max="12293" width="12.7109375" style="2" customWidth="1"/>
    <col min="12294" max="12294" width="4.140625" style="2" customWidth="1"/>
    <col min="12295" max="12295" width="33.42578125" style="2" customWidth="1"/>
    <col min="12296" max="12296" width="12.5703125" style="2" customWidth="1"/>
    <col min="12297" max="12297" width="12.28515625" style="2" customWidth="1"/>
    <col min="12298" max="12298" width="10.140625" style="2" customWidth="1"/>
    <col min="12299" max="12299" width="10.5703125" style="2" customWidth="1"/>
    <col min="12300" max="12300" width="10.7109375" style="2" customWidth="1"/>
    <col min="12301" max="12301" width="11.5703125" style="2"/>
    <col min="12302" max="12302" width="11.7109375" style="2" customWidth="1"/>
    <col min="12303" max="12540" width="11.5703125" style="2"/>
    <col min="12541" max="12541" width="22.140625" style="2" customWidth="1"/>
    <col min="12542" max="12542" width="42.85546875" style="2" customWidth="1"/>
    <col min="12543" max="12543" width="11.5703125" style="2"/>
    <col min="12544" max="12544" width="11.28515625" style="2" customWidth="1"/>
    <col min="12545" max="12545" width="12.7109375" style="2" customWidth="1"/>
    <col min="12546" max="12546" width="12.140625" style="2" customWidth="1"/>
    <col min="12547" max="12547" width="11.7109375" style="2" customWidth="1"/>
    <col min="12548" max="12548" width="11.42578125" style="2" customWidth="1"/>
    <col min="12549" max="12549" width="12.7109375" style="2" customWidth="1"/>
    <col min="12550" max="12550" width="4.140625" style="2" customWidth="1"/>
    <col min="12551" max="12551" width="33.42578125" style="2" customWidth="1"/>
    <col min="12552" max="12552" width="12.5703125" style="2" customWidth="1"/>
    <col min="12553" max="12553" width="12.28515625" style="2" customWidth="1"/>
    <col min="12554" max="12554" width="10.140625" style="2" customWidth="1"/>
    <col min="12555" max="12555" width="10.5703125" style="2" customWidth="1"/>
    <col min="12556" max="12556" width="10.7109375" style="2" customWidth="1"/>
    <col min="12557" max="12557" width="11.5703125" style="2"/>
    <col min="12558" max="12558" width="11.7109375" style="2" customWidth="1"/>
    <col min="12559" max="12796" width="11.5703125" style="2"/>
    <col min="12797" max="12797" width="22.140625" style="2" customWidth="1"/>
    <col min="12798" max="12798" width="42.85546875" style="2" customWidth="1"/>
    <col min="12799" max="12799" width="11.5703125" style="2"/>
    <col min="12800" max="12800" width="11.28515625" style="2" customWidth="1"/>
    <col min="12801" max="12801" width="12.7109375" style="2" customWidth="1"/>
    <col min="12802" max="12802" width="12.140625" style="2" customWidth="1"/>
    <col min="12803" max="12803" width="11.7109375" style="2" customWidth="1"/>
    <col min="12804" max="12804" width="11.42578125" style="2" customWidth="1"/>
    <col min="12805" max="12805" width="12.7109375" style="2" customWidth="1"/>
    <col min="12806" max="12806" width="4.140625" style="2" customWidth="1"/>
    <col min="12807" max="12807" width="33.42578125" style="2" customWidth="1"/>
    <col min="12808" max="12808" width="12.5703125" style="2" customWidth="1"/>
    <col min="12809" max="12809" width="12.28515625" style="2" customWidth="1"/>
    <col min="12810" max="12810" width="10.140625" style="2" customWidth="1"/>
    <col min="12811" max="12811" width="10.5703125" style="2" customWidth="1"/>
    <col min="12812" max="12812" width="10.7109375" style="2" customWidth="1"/>
    <col min="12813" max="12813" width="11.5703125" style="2"/>
    <col min="12814" max="12814" width="11.7109375" style="2" customWidth="1"/>
    <col min="12815" max="13052" width="11.5703125" style="2"/>
    <col min="13053" max="13053" width="22.140625" style="2" customWidth="1"/>
    <col min="13054" max="13054" width="42.85546875" style="2" customWidth="1"/>
    <col min="13055" max="13055" width="11.5703125" style="2"/>
    <col min="13056" max="13056" width="11.28515625" style="2" customWidth="1"/>
    <col min="13057" max="13057" width="12.7109375" style="2" customWidth="1"/>
    <col min="13058" max="13058" width="12.140625" style="2" customWidth="1"/>
    <col min="13059" max="13059" width="11.7109375" style="2" customWidth="1"/>
    <col min="13060" max="13060" width="11.42578125" style="2" customWidth="1"/>
    <col min="13061" max="13061" width="12.7109375" style="2" customWidth="1"/>
    <col min="13062" max="13062" width="4.140625" style="2" customWidth="1"/>
    <col min="13063" max="13063" width="33.42578125" style="2" customWidth="1"/>
    <col min="13064" max="13064" width="12.5703125" style="2" customWidth="1"/>
    <col min="13065" max="13065" width="12.28515625" style="2" customWidth="1"/>
    <col min="13066" max="13066" width="10.140625" style="2" customWidth="1"/>
    <col min="13067" max="13067" width="10.5703125" style="2" customWidth="1"/>
    <col min="13068" max="13068" width="10.7109375" style="2" customWidth="1"/>
    <col min="13069" max="13069" width="11.5703125" style="2"/>
    <col min="13070" max="13070" width="11.7109375" style="2" customWidth="1"/>
    <col min="13071" max="13308" width="11.5703125" style="2"/>
    <col min="13309" max="13309" width="22.140625" style="2" customWidth="1"/>
    <col min="13310" max="13310" width="42.85546875" style="2" customWidth="1"/>
    <col min="13311" max="13311" width="11.5703125" style="2"/>
    <col min="13312" max="13312" width="11.28515625" style="2" customWidth="1"/>
    <col min="13313" max="13313" width="12.7109375" style="2" customWidth="1"/>
    <col min="13314" max="13314" width="12.140625" style="2" customWidth="1"/>
    <col min="13315" max="13315" width="11.7109375" style="2" customWidth="1"/>
    <col min="13316" max="13316" width="11.42578125" style="2" customWidth="1"/>
    <col min="13317" max="13317" width="12.7109375" style="2" customWidth="1"/>
    <col min="13318" max="13318" width="4.140625" style="2" customWidth="1"/>
    <col min="13319" max="13319" width="33.42578125" style="2" customWidth="1"/>
    <col min="13320" max="13320" width="12.5703125" style="2" customWidth="1"/>
    <col min="13321" max="13321" width="12.28515625" style="2" customWidth="1"/>
    <col min="13322" max="13322" width="10.140625" style="2" customWidth="1"/>
    <col min="13323" max="13323" width="10.5703125" style="2" customWidth="1"/>
    <col min="13324" max="13324" width="10.7109375" style="2" customWidth="1"/>
    <col min="13325" max="13325" width="11.5703125" style="2"/>
    <col min="13326" max="13326" width="11.7109375" style="2" customWidth="1"/>
    <col min="13327" max="13564" width="11.5703125" style="2"/>
    <col min="13565" max="13565" width="22.140625" style="2" customWidth="1"/>
    <col min="13566" max="13566" width="42.85546875" style="2" customWidth="1"/>
    <col min="13567" max="13567" width="11.5703125" style="2"/>
    <col min="13568" max="13568" width="11.28515625" style="2" customWidth="1"/>
    <col min="13569" max="13569" width="12.7109375" style="2" customWidth="1"/>
    <col min="13570" max="13570" width="12.140625" style="2" customWidth="1"/>
    <col min="13571" max="13571" width="11.7109375" style="2" customWidth="1"/>
    <col min="13572" max="13572" width="11.42578125" style="2" customWidth="1"/>
    <col min="13573" max="13573" width="12.7109375" style="2" customWidth="1"/>
    <col min="13574" max="13574" width="4.140625" style="2" customWidth="1"/>
    <col min="13575" max="13575" width="33.42578125" style="2" customWidth="1"/>
    <col min="13576" max="13576" width="12.5703125" style="2" customWidth="1"/>
    <col min="13577" max="13577" width="12.28515625" style="2" customWidth="1"/>
    <col min="13578" max="13578" width="10.140625" style="2" customWidth="1"/>
    <col min="13579" max="13579" width="10.5703125" style="2" customWidth="1"/>
    <col min="13580" max="13580" width="10.7109375" style="2" customWidth="1"/>
    <col min="13581" max="13581" width="11.5703125" style="2"/>
    <col min="13582" max="13582" width="11.7109375" style="2" customWidth="1"/>
    <col min="13583" max="13820" width="11.5703125" style="2"/>
    <col min="13821" max="13821" width="22.140625" style="2" customWidth="1"/>
    <col min="13822" max="13822" width="42.85546875" style="2" customWidth="1"/>
    <col min="13823" max="13823" width="11.5703125" style="2"/>
    <col min="13824" max="13824" width="11.28515625" style="2" customWidth="1"/>
    <col min="13825" max="13825" width="12.7109375" style="2" customWidth="1"/>
    <col min="13826" max="13826" width="12.140625" style="2" customWidth="1"/>
    <col min="13827" max="13827" width="11.7109375" style="2" customWidth="1"/>
    <col min="13828" max="13828" width="11.42578125" style="2" customWidth="1"/>
    <col min="13829" max="13829" width="12.7109375" style="2" customWidth="1"/>
    <col min="13830" max="13830" width="4.140625" style="2" customWidth="1"/>
    <col min="13831" max="13831" width="33.42578125" style="2" customWidth="1"/>
    <col min="13832" max="13832" width="12.5703125" style="2" customWidth="1"/>
    <col min="13833" max="13833" width="12.28515625" style="2" customWidth="1"/>
    <col min="13834" max="13834" width="10.140625" style="2" customWidth="1"/>
    <col min="13835" max="13835" width="10.5703125" style="2" customWidth="1"/>
    <col min="13836" max="13836" width="10.7109375" style="2" customWidth="1"/>
    <col min="13837" max="13837" width="11.5703125" style="2"/>
    <col min="13838" max="13838" width="11.7109375" style="2" customWidth="1"/>
    <col min="13839" max="14076" width="11.5703125" style="2"/>
    <col min="14077" max="14077" width="22.140625" style="2" customWidth="1"/>
    <col min="14078" max="14078" width="42.85546875" style="2" customWidth="1"/>
    <col min="14079" max="14079" width="11.5703125" style="2"/>
    <col min="14080" max="14080" width="11.28515625" style="2" customWidth="1"/>
    <col min="14081" max="14081" width="12.7109375" style="2" customWidth="1"/>
    <col min="14082" max="14082" width="12.140625" style="2" customWidth="1"/>
    <col min="14083" max="14083" width="11.7109375" style="2" customWidth="1"/>
    <col min="14084" max="14084" width="11.42578125" style="2" customWidth="1"/>
    <col min="14085" max="14085" width="12.7109375" style="2" customWidth="1"/>
    <col min="14086" max="14086" width="4.140625" style="2" customWidth="1"/>
    <col min="14087" max="14087" width="33.42578125" style="2" customWidth="1"/>
    <col min="14088" max="14088" width="12.5703125" style="2" customWidth="1"/>
    <col min="14089" max="14089" width="12.28515625" style="2" customWidth="1"/>
    <col min="14090" max="14090" width="10.140625" style="2" customWidth="1"/>
    <col min="14091" max="14091" width="10.5703125" style="2" customWidth="1"/>
    <col min="14092" max="14092" width="10.7109375" style="2" customWidth="1"/>
    <col min="14093" max="14093" width="11.5703125" style="2"/>
    <col min="14094" max="14094" width="11.7109375" style="2" customWidth="1"/>
    <col min="14095" max="14332" width="11.5703125" style="2"/>
    <col min="14333" max="14333" width="22.140625" style="2" customWidth="1"/>
    <col min="14334" max="14334" width="42.85546875" style="2" customWidth="1"/>
    <col min="14335" max="14335" width="11.5703125" style="2"/>
    <col min="14336" max="14336" width="11.28515625" style="2" customWidth="1"/>
    <col min="14337" max="14337" width="12.7109375" style="2" customWidth="1"/>
    <col min="14338" max="14338" width="12.140625" style="2" customWidth="1"/>
    <col min="14339" max="14339" width="11.7109375" style="2" customWidth="1"/>
    <col min="14340" max="14340" width="11.42578125" style="2" customWidth="1"/>
    <col min="14341" max="14341" width="12.7109375" style="2" customWidth="1"/>
    <col min="14342" max="14342" width="4.140625" style="2" customWidth="1"/>
    <col min="14343" max="14343" width="33.42578125" style="2" customWidth="1"/>
    <col min="14344" max="14344" width="12.5703125" style="2" customWidth="1"/>
    <col min="14345" max="14345" width="12.28515625" style="2" customWidth="1"/>
    <col min="14346" max="14346" width="10.140625" style="2" customWidth="1"/>
    <col min="14347" max="14347" width="10.5703125" style="2" customWidth="1"/>
    <col min="14348" max="14348" width="10.7109375" style="2" customWidth="1"/>
    <col min="14349" max="14349" width="11.5703125" style="2"/>
    <col min="14350" max="14350" width="11.7109375" style="2" customWidth="1"/>
    <col min="14351" max="14588" width="11.5703125" style="2"/>
    <col min="14589" max="14589" width="22.140625" style="2" customWidth="1"/>
    <col min="14590" max="14590" width="42.85546875" style="2" customWidth="1"/>
    <col min="14591" max="14591" width="11.5703125" style="2"/>
    <col min="14592" max="14592" width="11.28515625" style="2" customWidth="1"/>
    <col min="14593" max="14593" width="12.7109375" style="2" customWidth="1"/>
    <col min="14594" max="14594" width="12.140625" style="2" customWidth="1"/>
    <col min="14595" max="14595" width="11.7109375" style="2" customWidth="1"/>
    <col min="14596" max="14596" width="11.42578125" style="2" customWidth="1"/>
    <col min="14597" max="14597" width="12.7109375" style="2" customWidth="1"/>
    <col min="14598" max="14598" width="4.140625" style="2" customWidth="1"/>
    <col min="14599" max="14599" width="33.42578125" style="2" customWidth="1"/>
    <col min="14600" max="14600" width="12.5703125" style="2" customWidth="1"/>
    <col min="14601" max="14601" width="12.28515625" style="2" customWidth="1"/>
    <col min="14602" max="14602" width="10.140625" style="2" customWidth="1"/>
    <col min="14603" max="14603" width="10.5703125" style="2" customWidth="1"/>
    <col min="14604" max="14604" width="10.7109375" style="2" customWidth="1"/>
    <col min="14605" max="14605" width="11.5703125" style="2"/>
    <col min="14606" max="14606" width="11.7109375" style="2" customWidth="1"/>
    <col min="14607" max="14844" width="11.5703125" style="2"/>
    <col min="14845" max="14845" width="22.140625" style="2" customWidth="1"/>
    <col min="14846" max="14846" width="42.85546875" style="2" customWidth="1"/>
    <col min="14847" max="14847" width="11.5703125" style="2"/>
    <col min="14848" max="14848" width="11.28515625" style="2" customWidth="1"/>
    <col min="14849" max="14849" width="12.7109375" style="2" customWidth="1"/>
    <col min="14850" max="14850" width="12.140625" style="2" customWidth="1"/>
    <col min="14851" max="14851" width="11.7109375" style="2" customWidth="1"/>
    <col min="14852" max="14852" width="11.42578125" style="2" customWidth="1"/>
    <col min="14853" max="14853" width="12.7109375" style="2" customWidth="1"/>
    <col min="14854" max="14854" width="4.140625" style="2" customWidth="1"/>
    <col min="14855" max="14855" width="33.42578125" style="2" customWidth="1"/>
    <col min="14856" max="14856" width="12.5703125" style="2" customWidth="1"/>
    <col min="14857" max="14857" width="12.28515625" style="2" customWidth="1"/>
    <col min="14858" max="14858" width="10.140625" style="2" customWidth="1"/>
    <col min="14859" max="14859" width="10.5703125" style="2" customWidth="1"/>
    <col min="14860" max="14860" width="10.7109375" style="2" customWidth="1"/>
    <col min="14861" max="14861" width="11.5703125" style="2"/>
    <col min="14862" max="14862" width="11.7109375" style="2" customWidth="1"/>
    <col min="14863" max="15100" width="11.5703125" style="2"/>
    <col min="15101" max="15101" width="22.140625" style="2" customWidth="1"/>
    <col min="15102" max="15102" width="42.85546875" style="2" customWidth="1"/>
    <col min="15103" max="15103" width="11.5703125" style="2"/>
    <col min="15104" max="15104" width="11.28515625" style="2" customWidth="1"/>
    <col min="15105" max="15105" width="12.7109375" style="2" customWidth="1"/>
    <col min="15106" max="15106" width="12.140625" style="2" customWidth="1"/>
    <col min="15107" max="15107" width="11.7109375" style="2" customWidth="1"/>
    <col min="15108" max="15108" width="11.42578125" style="2" customWidth="1"/>
    <col min="15109" max="15109" width="12.7109375" style="2" customWidth="1"/>
    <col min="15110" max="15110" width="4.140625" style="2" customWidth="1"/>
    <col min="15111" max="15111" width="33.42578125" style="2" customWidth="1"/>
    <col min="15112" max="15112" width="12.5703125" style="2" customWidth="1"/>
    <col min="15113" max="15113" width="12.28515625" style="2" customWidth="1"/>
    <col min="15114" max="15114" width="10.140625" style="2" customWidth="1"/>
    <col min="15115" max="15115" width="10.5703125" style="2" customWidth="1"/>
    <col min="15116" max="15116" width="10.7109375" style="2" customWidth="1"/>
    <col min="15117" max="15117" width="11.5703125" style="2"/>
    <col min="15118" max="15118" width="11.7109375" style="2" customWidth="1"/>
    <col min="15119" max="15356" width="11.5703125" style="2"/>
    <col min="15357" max="15357" width="22.140625" style="2" customWidth="1"/>
    <col min="15358" max="15358" width="42.85546875" style="2" customWidth="1"/>
    <col min="15359" max="15359" width="11.5703125" style="2"/>
    <col min="15360" max="15360" width="11.28515625" style="2" customWidth="1"/>
    <col min="15361" max="15361" width="12.7109375" style="2" customWidth="1"/>
    <col min="15362" max="15362" width="12.140625" style="2" customWidth="1"/>
    <col min="15363" max="15363" width="11.7109375" style="2" customWidth="1"/>
    <col min="15364" max="15364" width="11.42578125" style="2" customWidth="1"/>
    <col min="15365" max="15365" width="12.7109375" style="2" customWidth="1"/>
    <col min="15366" max="15366" width="4.140625" style="2" customWidth="1"/>
    <col min="15367" max="15367" width="33.42578125" style="2" customWidth="1"/>
    <col min="15368" max="15368" width="12.5703125" style="2" customWidth="1"/>
    <col min="15369" max="15369" width="12.28515625" style="2" customWidth="1"/>
    <col min="15370" max="15370" width="10.140625" style="2" customWidth="1"/>
    <col min="15371" max="15371" width="10.5703125" style="2" customWidth="1"/>
    <col min="15372" max="15372" width="10.7109375" style="2" customWidth="1"/>
    <col min="15373" max="15373" width="11.5703125" style="2"/>
    <col min="15374" max="15374" width="11.7109375" style="2" customWidth="1"/>
    <col min="15375" max="15612" width="11.5703125" style="2"/>
    <col min="15613" max="15613" width="22.140625" style="2" customWidth="1"/>
    <col min="15614" max="15614" width="42.85546875" style="2" customWidth="1"/>
    <col min="15615" max="15615" width="11.5703125" style="2"/>
    <col min="15616" max="15616" width="11.28515625" style="2" customWidth="1"/>
    <col min="15617" max="15617" width="12.7109375" style="2" customWidth="1"/>
    <col min="15618" max="15618" width="12.140625" style="2" customWidth="1"/>
    <col min="15619" max="15619" width="11.7109375" style="2" customWidth="1"/>
    <col min="15620" max="15620" width="11.42578125" style="2" customWidth="1"/>
    <col min="15621" max="15621" width="12.7109375" style="2" customWidth="1"/>
    <col min="15622" max="15622" width="4.140625" style="2" customWidth="1"/>
    <col min="15623" max="15623" width="33.42578125" style="2" customWidth="1"/>
    <col min="15624" max="15624" width="12.5703125" style="2" customWidth="1"/>
    <col min="15625" max="15625" width="12.28515625" style="2" customWidth="1"/>
    <col min="15626" max="15626" width="10.140625" style="2" customWidth="1"/>
    <col min="15627" max="15627" width="10.5703125" style="2" customWidth="1"/>
    <col min="15628" max="15628" width="10.7109375" style="2" customWidth="1"/>
    <col min="15629" max="15629" width="11.5703125" style="2"/>
    <col min="15630" max="15630" width="11.7109375" style="2" customWidth="1"/>
    <col min="15631" max="15868" width="11.5703125" style="2"/>
    <col min="15869" max="15869" width="22.140625" style="2" customWidth="1"/>
    <col min="15870" max="15870" width="42.85546875" style="2" customWidth="1"/>
    <col min="15871" max="15871" width="11.5703125" style="2"/>
    <col min="15872" max="15872" width="11.28515625" style="2" customWidth="1"/>
    <col min="15873" max="15873" width="12.7109375" style="2" customWidth="1"/>
    <col min="15874" max="15874" width="12.140625" style="2" customWidth="1"/>
    <col min="15875" max="15875" width="11.7109375" style="2" customWidth="1"/>
    <col min="15876" max="15876" width="11.42578125" style="2" customWidth="1"/>
    <col min="15877" max="15877" width="12.7109375" style="2" customWidth="1"/>
    <col min="15878" max="15878" width="4.140625" style="2" customWidth="1"/>
    <col min="15879" max="15879" width="33.42578125" style="2" customWidth="1"/>
    <col min="15880" max="15880" width="12.5703125" style="2" customWidth="1"/>
    <col min="15881" max="15881" width="12.28515625" style="2" customWidth="1"/>
    <col min="15882" max="15882" width="10.140625" style="2" customWidth="1"/>
    <col min="15883" max="15883" width="10.5703125" style="2" customWidth="1"/>
    <col min="15884" max="15884" width="10.7109375" style="2" customWidth="1"/>
    <col min="15885" max="15885" width="11.5703125" style="2"/>
    <col min="15886" max="15886" width="11.7109375" style="2" customWidth="1"/>
    <col min="15887" max="16124" width="11.5703125" style="2"/>
    <col min="16125" max="16125" width="22.140625" style="2" customWidth="1"/>
    <col min="16126" max="16126" width="42.85546875" style="2" customWidth="1"/>
    <col min="16127" max="16127" width="11.5703125" style="2"/>
    <col min="16128" max="16128" width="11.28515625" style="2" customWidth="1"/>
    <col min="16129" max="16129" width="12.7109375" style="2" customWidth="1"/>
    <col min="16130" max="16130" width="12.140625" style="2" customWidth="1"/>
    <col min="16131" max="16131" width="11.7109375" style="2" customWidth="1"/>
    <col min="16132" max="16132" width="11.42578125" style="2" customWidth="1"/>
    <col min="16133" max="16133" width="12.7109375" style="2" customWidth="1"/>
    <col min="16134" max="16134" width="4.140625" style="2" customWidth="1"/>
    <col min="16135" max="16135" width="33.42578125" style="2" customWidth="1"/>
    <col min="16136" max="16136" width="12.5703125" style="2" customWidth="1"/>
    <col min="16137" max="16137" width="12.28515625" style="2" customWidth="1"/>
    <col min="16138" max="16138" width="10.140625" style="2" customWidth="1"/>
    <col min="16139" max="16139" width="10.5703125" style="2" customWidth="1"/>
    <col min="16140" max="16140" width="10.7109375" style="2" customWidth="1"/>
    <col min="16141" max="16141" width="11.5703125" style="2"/>
    <col min="16142" max="16142" width="11.7109375" style="2" customWidth="1"/>
    <col min="16143" max="16384" width="11.5703125" style="2"/>
  </cols>
  <sheetData>
    <row r="1" spans="1:33" x14ac:dyDescent="0.25"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33" ht="18.75" x14ac:dyDescent="0.3">
      <c r="A2" s="31"/>
      <c r="B2" s="32" t="s">
        <v>0</v>
      </c>
      <c r="C2" s="31"/>
      <c r="D2" s="31"/>
      <c r="E2" s="31"/>
      <c r="F2" s="31"/>
      <c r="G2" s="20"/>
      <c r="H2" s="20"/>
      <c r="I2" s="33"/>
      <c r="K2" s="32"/>
      <c r="L2" s="32" t="s">
        <v>1</v>
      </c>
      <c r="M2" s="32"/>
      <c r="N2" s="32"/>
      <c r="O2" s="32"/>
      <c r="P2" s="32"/>
      <c r="Q2" s="32"/>
      <c r="R2" s="32"/>
      <c r="S2" s="32"/>
      <c r="T2" s="32"/>
      <c r="U2" s="32"/>
      <c r="V2" s="34"/>
      <c r="W2" s="20"/>
      <c r="X2" s="20"/>
      <c r="Y2" s="35"/>
      <c r="Z2" s="35"/>
    </row>
    <row r="3" spans="1:33" ht="18.75" x14ac:dyDescent="0.3">
      <c r="A3" s="32" t="s">
        <v>2</v>
      </c>
      <c r="B3" s="32"/>
      <c r="C3" s="32"/>
      <c r="D3" s="32"/>
      <c r="E3" s="32"/>
      <c r="F3" s="32"/>
      <c r="G3" s="20"/>
      <c r="H3" s="20"/>
      <c r="I3" s="33"/>
      <c r="K3" s="32" t="s">
        <v>2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4"/>
      <c r="W3" s="20"/>
      <c r="X3" s="20"/>
      <c r="Y3" s="35"/>
      <c r="Z3" s="35"/>
    </row>
    <row r="4" spans="1:33" ht="18.75" x14ac:dyDescent="0.3">
      <c r="A4" s="32" t="s">
        <v>3</v>
      </c>
      <c r="B4" s="32"/>
      <c r="C4" s="32"/>
      <c r="D4" s="32"/>
      <c r="E4" s="32"/>
      <c r="F4" s="32"/>
      <c r="G4" s="20"/>
      <c r="H4" s="20"/>
      <c r="I4" s="33"/>
      <c r="K4" s="32" t="s">
        <v>3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4"/>
      <c r="W4" s="20"/>
      <c r="X4" s="20"/>
      <c r="Y4" s="35"/>
      <c r="Z4" s="35"/>
      <c r="AE4" s="36"/>
      <c r="AF4" s="36"/>
    </row>
    <row r="5" spans="1:33" ht="18.75" x14ac:dyDescent="0.3">
      <c r="A5" s="32" t="s">
        <v>202</v>
      </c>
      <c r="B5" s="32"/>
      <c r="C5" s="32"/>
      <c r="D5" s="32"/>
      <c r="E5" s="32"/>
      <c r="F5" s="32"/>
      <c r="G5" s="20"/>
      <c r="H5" s="20"/>
      <c r="I5" s="33"/>
      <c r="K5" s="32" t="s">
        <v>202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5"/>
      <c r="Z5" s="35"/>
      <c r="AE5" s="36"/>
    </row>
    <row r="6" spans="1:33" ht="18.75" x14ac:dyDescent="0.3">
      <c r="A6" s="32" t="s">
        <v>4</v>
      </c>
      <c r="B6" s="32"/>
      <c r="C6" s="32"/>
      <c r="D6" s="32"/>
      <c r="E6" s="32"/>
      <c r="F6" s="32"/>
      <c r="G6" s="20"/>
      <c r="H6" s="20"/>
      <c r="I6" s="33"/>
      <c r="K6" s="32" t="s">
        <v>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4"/>
      <c r="W6" s="20"/>
      <c r="X6" s="20"/>
      <c r="Y6" s="35"/>
      <c r="Z6" s="35"/>
    </row>
    <row r="7" spans="1:33" ht="15.75" x14ac:dyDescent="0.25">
      <c r="A7" s="34"/>
      <c r="B7" s="34" t="s">
        <v>5</v>
      </c>
      <c r="C7" s="34"/>
      <c r="D7" s="34"/>
      <c r="E7" s="34"/>
      <c r="F7" s="34"/>
      <c r="G7" s="20"/>
      <c r="H7" s="20"/>
      <c r="I7" s="37"/>
      <c r="K7" s="34"/>
      <c r="L7" s="34" t="s">
        <v>5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20"/>
      <c r="X7" s="20"/>
      <c r="Y7" s="35"/>
      <c r="Z7" s="35"/>
      <c r="AE7" s="36"/>
    </row>
    <row r="8" spans="1:33" ht="16.5" thickBot="1" x14ac:dyDescent="0.3">
      <c r="A8" s="34" t="s">
        <v>5</v>
      </c>
      <c r="B8" s="34"/>
      <c r="C8" s="34"/>
      <c r="D8" s="34"/>
      <c r="E8" s="34"/>
      <c r="F8" s="34"/>
      <c r="G8" s="20"/>
      <c r="H8" s="20"/>
      <c r="I8" s="33"/>
      <c r="K8" s="20" t="s">
        <v>6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35"/>
      <c r="Z8" s="35"/>
      <c r="AC8" s="36"/>
      <c r="AE8" s="36"/>
    </row>
    <row r="9" spans="1:33" ht="15.75" thickBot="1" x14ac:dyDescent="0.3">
      <c r="A9" s="38" t="s">
        <v>7</v>
      </c>
      <c r="B9" s="39"/>
      <c r="C9" s="40"/>
      <c r="D9" s="40"/>
      <c r="E9" s="40"/>
      <c r="F9" s="40"/>
      <c r="G9" s="40"/>
      <c r="H9" s="41"/>
      <c r="I9" s="33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C9" s="42"/>
      <c r="AE9" s="36"/>
      <c r="AG9" s="24"/>
    </row>
    <row r="10" spans="1:33" ht="16.5" thickBot="1" x14ac:dyDescent="0.3">
      <c r="A10" s="43" t="s">
        <v>8</v>
      </c>
      <c r="B10" s="44">
        <f>B12</f>
        <v>12658.608329999999</v>
      </c>
      <c r="C10" s="45"/>
      <c r="D10" s="45"/>
      <c r="E10" s="45"/>
      <c r="F10" s="45"/>
      <c r="G10" s="45"/>
      <c r="H10" s="46"/>
      <c r="I10" s="33"/>
      <c r="J10" s="47"/>
      <c r="K10" s="48"/>
      <c r="L10" s="49" t="s">
        <v>9</v>
      </c>
      <c r="M10" s="50" t="s">
        <v>121</v>
      </c>
      <c r="N10" s="50" t="s">
        <v>162</v>
      </c>
      <c r="O10" s="50" t="s">
        <v>164</v>
      </c>
      <c r="P10" s="50" t="s">
        <v>127</v>
      </c>
      <c r="Q10" s="50" t="s">
        <v>127</v>
      </c>
      <c r="R10" s="50" t="s">
        <v>132</v>
      </c>
      <c r="S10" s="50" t="s">
        <v>133</v>
      </c>
      <c r="T10" s="49" t="s">
        <v>134</v>
      </c>
      <c r="U10" s="50" t="s">
        <v>10</v>
      </c>
      <c r="V10" s="51"/>
      <c r="W10" s="52" t="s">
        <v>11</v>
      </c>
      <c r="X10" s="52"/>
      <c r="Y10" s="52" t="s">
        <v>5</v>
      </c>
      <c r="Z10" s="53" t="s">
        <v>5</v>
      </c>
    </row>
    <row r="11" spans="1:33" ht="15.75" x14ac:dyDescent="0.25">
      <c r="A11" s="54" t="s">
        <v>12</v>
      </c>
      <c r="B11" s="55" t="s">
        <v>13</v>
      </c>
      <c r="C11" s="56"/>
      <c r="D11" s="56"/>
      <c r="E11" s="56"/>
      <c r="F11" s="56"/>
      <c r="G11" s="56"/>
      <c r="H11" s="57"/>
      <c r="I11" s="33"/>
      <c r="J11" s="58"/>
      <c r="K11" s="59"/>
      <c r="L11" s="60" t="s">
        <v>14</v>
      </c>
      <c r="M11" s="60" t="s">
        <v>122</v>
      </c>
      <c r="N11" s="60" t="s">
        <v>163</v>
      </c>
      <c r="O11" s="1" t="s">
        <v>165</v>
      </c>
      <c r="P11" s="60" t="s">
        <v>128</v>
      </c>
      <c r="Q11" s="60" t="s">
        <v>128</v>
      </c>
      <c r="R11" s="60" t="s">
        <v>131</v>
      </c>
      <c r="S11" s="60" t="s">
        <v>128</v>
      </c>
      <c r="T11" s="60" t="s">
        <v>128</v>
      </c>
      <c r="U11" s="60" t="s">
        <v>15</v>
      </c>
      <c r="V11" s="60" t="s">
        <v>16</v>
      </c>
      <c r="W11" s="60" t="s">
        <v>17</v>
      </c>
      <c r="X11" s="60" t="s">
        <v>18</v>
      </c>
      <c r="Y11" s="60" t="s">
        <v>19</v>
      </c>
      <c r="Z11" s="60" t="s">
        <v>20</v>
      </c>
      <c r="AB11" s="28"/>
      <c r="AE11" s="42"/>
    </row>
    <row r="12" spans="1:33" ht="16.5" thickBot="1" x14ac:dyDescent="0.3">
      <c r="A12" s="61" t="s">
        <v>21</v>
      </c>
      <c r="B12" s="44">
        <v>12658.608329999999</v>
      </c>
      <c r="C12" s="45"/>
      <c r="D12" s="45"/>
      <c r="E12" s="45"/>
      <c r="F12" s="45"/>
      <c r="G12" s="45"/>
      <c r="H12" s="46"/>
      <c r="I12" s="33"/>
      <c r="J12" s="58"/>
      <c r="K12" s="59"/>
      <c r="L12" s="62" t="s">
        <v>5</v>
      </c>
      <c r="M12" s="62" t="s">
        <v>123</v>
      </c>
      <c r="N12" s="62"/>
      <c r="O12" s="63"/>
      <c r="P12" s="62" t="s">
        <v>129</v>
      </c>
      <c r="Q12" s="62" t="s">
        <v>130</v>
      </c>
      <c r="R12" s="62" t="s">
        <v>128</v>
      </c>
      <c r="S12" s="62"/>
      <c r="T12" s="62"/>
      <c r="U12" s="62" t="s">
        <v>22</v>
      </c>
      <c r="V12" s="62"/>
      <c r="W12" s="62"/>
      <c r="X12" s="62"/>
      <c r="Y12" s="62"/>
      <c r="Z12" s="62" t="s">
        <v>5</v>
      </c>
    </row>
    <row r="13" spans="1:33" ht="16.5" thickBot="1" x14ac:dyDescent="0.3">
      <c r="A13" s="64" t="s">
        <v>23</v>
      </c>
      <c r="B13" s="65">
        <v>0</v>
      </c>
      <c r="C13" s="66"/>
      <c r="D13" s="66"/>
      <c r="E13" s="66"/>
      <c r="F13" s="66"/>
      <c r="G13" s="66"/>
      <c r="H13" s="67"/>
      <c r="I13" s="33"/>
      <c r="J13" s="68"/>
      <c r="K13" s="69"/>
      <c r="L13" s="62" t="s">
        <v>24</v>
      </c>
      <c r="M13" s="62" t="s">
        <v>24</v>
      </c>
      <c r="N13" s="62" t="s">
        <v>24</v>
      </c>
      <c r="O13" s="63" t="s">
        <v>24</v>
      </c>
      <c r="P13" s="62" t="s">
        <v>24</v>
      </c>
      <c r="Q13" s="62" t="s">
        <v>24</v>
      </c>
      <c r="R13" s="62" t="s">
        <v>24</v>
      </c>
      <c r="S13" s="62" t="s">
        <v>24</v>
      </c>
      <c r="T13" s="62" t="s">
        <v>24</v>
      </c>
      <c r="U13" s="62" t="s">
        <v>25</v>
      </c>
      <c r="V13" s="62" t="s">
        <v>24</v>
      </c>
      <c r="W13" s="62" t="s">
        <v>24</v>
      </c>
      <c r="X13" s="62" t="s">
        <v>24</v>
      </c>
      <c r="Y13" s="62" t="s">
        <v>24</v>
      </c>
      <c r="Z13" s="62" t="s">
        <v>24</v>
      </c>
      <c r="AB13" s="28"/>
      <c r="AE13" s="70"/>
    </row>
    <row r="14" spans="1:33" ht="15.75" x14ac:dyDescent="0.25">
      <c r="A14" s="71"/>
      <c r="B14" s="72"/>
      <c r="C14" s="73" t="s">
        <v>26</v>
      </c>
      <c r="D14" s="74"/>
      <c r="E14" s="73" t="s">
        <v>27</v>
      </c>
      <c r="F14" s="74"/>
      <c r="G14" s="73" t="s">
        <v>28</v>
      </c>
      <c r="H14" s="74"/>
      <c r="I14" s="33"/>
      <c r="J14" s="75" t="s">
        <v>29</v>
      </c>
      <c r="K14" s="76" t="s">
        <v>203</v>
      </c>
      <c r="L14" s="77">
        <v>-689045.50099999981</v>
      </c>
      <c r="M14" s="77">
        <v>488.9</v>
      </c>
      <c r="N14" s="78">
        <v>28483.02</v>
      </c>
      <c r="O14" s="79">
        <v>274961.59999999998</v>
      </c>
      <c r="P14" s="80"/>
      <c r="Q14" s="77"/>
      <c r="R14" s="77"/>
      <c r="S14" s="77"/>
      <c r="T14" s="81"/>
      <c r="U14" s="82"/>
      <c r="V14" s="83"/>
      <c r="W14" s="83"/>
      <c r="X14" s="83"/>
      <c r="Y14" s="83"/>
      <c r="Z14" s="84"/>
    </row>
    <row r="15" spans="1:33" ht="15.75" x14ac:dyDescent="0.25">
      <c r="A15" s="71" t="s">
        <v>30</v>
      </c>
      <c r="B15" s="85" t="s">
        <v>31</v>
      </c>
      <c r="C15" s="86" t="s">
        <v>32</v>
      </c>
      <c r="D15" s="87" t="s">
        <v>33</v>
      </c>
      <c r="E15" s="86" t="s">
        <v>32</v>
      </c>
      <c r="F15" s="87" t="s">
        <v>33</v>
      </c>
      <c r="G15" s="86" t="s">
        <v>32</v>
      </c>
      <c r="H15" s="87" t="s">
        <v>33</v>
      </c>
      <c r="I15" s="33"/>
      <c r="J15" s="88" t="s">
        <v>5</v>
      </c>
      <c r="K15" s="89" t="s">
        <v>5</v>
      </c>
      <c r="L15" s="90"/>
      <c r="M15" s="90"/>
      <c r="N15" s="91"/>
      <c r="O15" s="92"/>
      <c r="P15" s="93"/>
      <c r="Q15" s="90"/>
      <c r="R15" s="90"/>
      <c r="S15" s="90"/>
      <c r="T15" s="94"/>
      <c r="U15" s="93"/>
      <c r="V15" s="90"/>
      <c r="W15" s="90"/>
      <c r="X15" s="90"/>
      <c r="Y15" s="90"/>
      <c r="Z15" s="94"/>
    </row>
    <row r="16" spans="1:33" ht="15.75" x14ac:dyDescent="0.25">
      <c r="A16" s="71" t="s">
        <v>34</v>
      </c>
      <c r="B16" s="72"/>
      <c r="C16" s="86" t="s">
        <v>35</v>
      </c>
      <c r="D16" s="87" t="s">
        <v>36</v>
      </c>
      <c r="E16" s="86" t="s">
        <v>35</v>
      </c>
      <c r="F16" s="87" t="s">
        <v>37</v>
      </c>
      <c r="G16" s="86" t="s">
        <v>35</v>
      </c>
      <c r="H16" s="87" t="s">
        <v>37</v>
      </c>
      <c r="I16" s="33"/>
      <c r="J16" s="88">
        <v>1</v>
      </c>
      <c r="K16" s="89" t="s">
        <v>204</v>
      </c>
      <c r="L16" s="90">
        <v>728546.84804999921</v>
      </c>
      <c r="M16" s="90">
        <v>0</v>
      </c>
      <c r="N16" s="90">
        <v>383.27</v>
      </c>
      <c r="O16" s="95">
        <v>18237.600000000006</v>
      </c>
      <c r="P16" s="93">
        <v>-9992.92</v>
      </c>
      <c r="Q16" s="90">
        <v>-45204.33</v>
      </c>
      <c r="R16" s="90">
        <v>2217.6500000000005</v>
      </c>
      <c r="S16" s="90">
        <v>2722.0500000000011</v>
      </c>
      <c r="T16" s="94">
        <v>23070.721950000036</v>
      </c>
      <c r="U16" s="93">
        <v>-87616.87</v>
      </c>
      <c r="V16" s="90">
        <v>-1152.51</v>
      </c>
      <c r="W16" s="90">
        <v>-371.4</v>
      </c>
      <c r="X16" s="90">
        <v>-509.84</v>
      </c>
      <c r="Y16" s="90">
        <v>-77491.86</v>
      </c>
      <c r="Z16" s="94">
        <v>-8091.26</v>
      </c>
    </row>
    <row r="17" spans="1:26" ht="15.75" x14ac:dyDescent="0.25">
      <c r="A17" s="71"/>
      <c r="B17" s="72"/>
      <c r="C17" s="43"/>
      <c r="D17" s="87" t="s">
        <v>38</v>
      </c>
      <c r="E17" s="43"/>
      <c r="F17" s="87" t="s">
        <v>38</v>
      </c>
      <c r="G17" s="43"/>
      <c r="H17" s="87" t="s">
        <v>38</v>
      </c>
      <c r="I17" s="33"/>
      <c r="J17" s="88"/>
      <c r="K17" s="89"/>
      <c r="L17" s="90"/>
      <c r="M17" s="90"/>
      <c r="N17" s="90"/>
      <c r="O17" s="95"/>
      <c r="P17" s="93"/>
      <c r="Q17" s="90"/>
      <c r="R17" s="90"/>
      <c r="S17" s="90"/>
      <c r="T17" s="94"/>
      <c r="U17" s="93"/>
      <c r="V17" s="90"/>
      <c r="W17" s="90"/>
      <c r="X17" s="90"/>
      <c r="Y17" s="90"/>
      <c r="Z17" s="94"/>
    </row>
    <row r="18" spans="1:26" ht="15.75" x14ac:dyDescent="0.25">
      <c r="A18" s="96"/>
      <c r="B18" s="97"/>
      <c r="C18" s="98" t="s">
        <v>25</v>
      </c>
      <c r="D18" s="99" t="s">
        <v>24</v>
      </c>
      <c r="E18" s="98" t="s">
        <v>25</v>
      </c>
      <c r="F18" s="99" t="s">
        <v>24</v>
      </c>
      <c r="G18" s="98" t="s">
        <v>25</v>
      </c>
      <c r="H18" s="99" t="s">
        <v>24</v>
      </c>
      <c r="I18" s="33"/>
      <c r="J18" s="88">
        <v>2</v>
      </c>
      <c r="K18" s="89" t="s">
        <v>205</v>
      </c>
      <c r="L18" s="90">
        <f>521561.02+1056516.34+32.38+4232409.4+31.93-956.074</f>
        <v>5809594.9960000003</v>
      </c>
      <c r="M18" s="90">
        <v>0</v>
      </c>
      <c r="N18" s="90">
        <v>13.18</v>
      </c>
      <c r="O18" s="95">
        <v>196213.44</v>
      </c>
      <c r="P18" s="93">
        <v>4.0999999999999996</v>
      </c>
      <c r="Q18" s="90">
        <v>19.829999999999998</v>
      </c>
      <c r="R18" s="90">
        <v>15756.33</v>
      </c>
      <c r="S18" s="90">
        <v>19459.46</v>
      </c>
      <c r="T18" s="94">
        <f>236031.27+956.074</f>
        <v>236987.34399999998</v>
      </c>
      <c r="U18" s="93">
        <f>V18+W18+X18+Y18+Z18</f>
        <v>47.85</v>
      </c>
      <c r="V18" s="90">
        <f>0.42+2.11+0.45</f>
        <v>2.98</v>
      </c>
      <c r="W18" s="90">
        <v>1.1299999999999999</v>
      </c>
      <c r="X18" s="90">
        <v>0</v>
      </c>
      <c r="Y18" s="90">
        <v>18.48</v>
      </c>
      <c r="Z18" s="94">
        <v>25.26</v>
      </c>
    </row>
    <row r="19" spans="1:26" ht="16.5" customHeight="1" x14ac:dyDescent="0.25">
      <c r="A19" s="3" t="s">
        <v>39</v>
      </c>
      <c r="B19" s="85" t="s">
        <v>40</v>
      </c>
      <c r="C19" s="18">
        <f>D19*12*12658.60833</f>
        <v>555966.07785360003</v>
      </c>
      <c r="D19" s="100">
        <v>3.66</v>
      </c>
      <c r="E19" s="18">
        <f>F19*12*12658.60833</f>
        <v>555966.07785360003</v>
      </c>
      <c r="F19" s="100">
        <v>3.66</v>
      </c>
      <c r="G19" s="18">
        <f>C19-E19</f>
        <v>0</v>
      </c>
      <c r="H19" s="100">
        <f>D19-F19</f>
        <v>0</v>
      </c>
      <c r="I19" s="101"/>
      <c r="J19" s="88"/>
      <c r="K19" s="89"/>
      <c r="L19" s="102"/>
      <c r="M19" s="90"/>
      <c r="N19" s="90"/>
      <c r="O19" s="95"/>
      <c r="P19" s="93"/>
      <c r="Q19" s="90"/>
      <c r="R19" s="90"/>
      <c r="S19" s="90"/>
      <c r="T19" s="94"/>
      <c r="U19" s="93"/>
      <c r="V19" s="90"/>
      <c r="W19" s="90"/>
      <c r="X19" s="90"/>
      <c r="Y19" s="90"/>
      <c r="Z19" s="94"/>
    </row>
    <row r="20" spans="1:26" ht="16.5" customHeight="1" x14ac:dyDescent="0.25">
      <c r="A20" s="3" t="s">
        <v>186</v>
      </c>
      <c r="B20" s="85" t="s">
        <v>42</v>
      </c>
      <c r="C20" s="103"/>
      <c r="D20" s="104"/>
      <c r="E20" s="103"/>
      <c r="F20" s="104"/>
      <c r="G20" s="103"/>
      <c r="H20" s="104"/>
      <c r="I20" s="33"/>
      <c r="J20" s="88">
        <v>3</v>
      </c>
      <c r="K20" s="89" t="s">
        <v>206</v>
      </c>
      <c r="L20" s="90">
        <f>495532.66+1027592.49+32.38-87.24+4147572.7+1978.86+37.12-86.16</f>
        <v>5672572.8100000005</v>
      </c>
      <c r="M20" s="90">
        <v>0</v>
      </c>
      <c r="N20" s="90">
        <v>18.510000000000002</v>
      </c>
      <c r="O20" s="95">
        <v>187604.9</v>
      </c>
      <c r="P20" s="93">
        <f>9.28-253.12</f>
        <v>-243.84</v>
      </c>
      <c r="Q20" s="90">
        <f>40.56-1152.2</f>
        <v>-1111.6400000000001</v>
      </c>
      <c r="R20" s="90">
        <v>15976.97</v>
      </c>
      <c r="S20" s="90">
        <v>19755.310000000001</v>
      </c>
      <c r="T20" s="94">
        <v>257275.98</v>
      </c>
      <c r="U20" s="93">
        <f>V20+W20+X20+Y20+Z20</f>
        <v>-352.28999999999996</v>
      </c>
      <c r="V20" s="90">
        <f>0.42+2.11+0.45</f>
        <v>2.98</v>
      </c>
      <c r="W20" s="90">
        <v>1.1299999999999999</v>
      </c>
      <c r="X20" s="90">
        <v>0</v>
      </c>
      <c r="Y20" s="90">
        <f>18.48-400.14</f>
        <v>-381.65999999999997</v>
      </c>
      <c r="Z20" s="94">
        <v>25.26</v>
      </c>
    </row>
    <row r="21" spans="1:26" ht="16.5" customHeight="1" x14ac:dyDescent="0.25">
      <c r="A21" s="3" t="s">
        <v>187</v>
      </c>
      <c r="B21" s="85" t="s">
        <v>43</v>
      </c>
      <c r="C21" s="103"/>
      <c r="D21" s="104"/>
      <c r="E21" s="103"/>
      <c r="F21" s="104"/>
      <c r="G21" s="103"/>
      <c r="H21" s="104"/>
      <c r="I21" s="33"/>
      <c r="J21" s="88"/>
      <c r="K21" s="89"/>
      <c r="L21" s="90"/>
      <c r="M21" s="90"/>
      <c r="N21" s="90"/>
      <c r="O21" s="95"/>
      <c r="P21" s="93"/>
      <c r="Q21" s="90"/>
      <c r="R21" s="90"/>
      <c r="S21" s="90"/>
      <c r="T21" s="94"/>
      <c r="U21" s="93"/>
      <c r="V21" s="90"/>
      <c r="W21" s="90"/>
      <c r="X21" s="90"/>
      <c r="Y21" s="90"/>
      <c r="Z21" s="94"/>
    </row>
    <row r="22" spans="1:26" ht="16.5" customHeight="1" x14ac:dyDescent="0.25">
      <c r="A22" s="3" t="s">
        <v>188</v>
      </c>
      <c r="B22" s="85" t="s">
        <v>44</v>
      </c>
      <c r="C22" s="103"/>
      <c r="D22" s="104"/>
      <c r="E22" s="103"/>
      <c r="F22" s="104"/>
      <c r="G22" s="103"/>
      <c r="H22" s="104"/>
      <c r="I22" s="33"/>
      <c r="J22" s="88">
        <v>4</v>
      </c>
      <c r="K22" s="89" t="s">
        <v>207</v>
      </c>
      <c r="L22" s="90">
        <f>L16+L18-L20</f>
        <v>865569.03404999897</v>
      </c>
      <c r="M22" s="90">
        <f t="shared" ref="M22:Z22" si="0">M16+M18-M20</f>
        <v>0</v>
      </c>
      <c r="N22" s="90">
        <f t="shared" si="0"/>
        <v>377.94</v>
      </c>
      <c r="O22" s="95">
        <f t="shared" si="0"/>
        <v>26846.140000000014</v>
      </c>
      <c r="P22" s="93">
        <f t="shared" si="0"/>
        <v>-9744.98</v>
      </c>
      <c r="Q22" s="90">
        <f t="shared" si="0"/>
        <v>-44072.86</v>
      </c>
      <c r="R22" s="90">
        <f t="shared" si="0"/>
        <v>1997.0100000000002</v>
      </c>
      <c r="S22" s="90">
        <f t="shared" si="0"/>
        <v>2426.2000000000007</v>
      </c>
      <c r="T22" s="94">
        <f t="shared" si="0"/>
        <v>2782.0859500000079</v>
      </c>
      <c r="U22" s="93">
        <f>V22+W22+X22+Y22+Z22</f>
        <v>-87216.73</v>
      </c>
      <c r="V22" s="90">
        <f t="shared" si="0"/>
        <v>-1152.51</v>
      </c>
      <c r="W22" s="90">
        <f t="shared" si="0"/>
        <v>-371.4</v>
      </c>
      <c r="X22" s="90">
        <f t="shared" si="0"/>
        <v>-509.84</v>
      </c>
      <c r="Y22" s="90">
        <f t="shared" si="0"/>
        <v>-77091.72</v>
      </c>
      <c r="Z22" s="94">
        <f t="shared" si="0"/>
        <v>-8091.26</v>
      </c>
    </row>
    <row r="23" spans="1:26" ht="16.5" customHeight="1" x14ac:dyDescent="0.25">
      <c r="A23" s="71" t="s">
        <v>45</v>
      </c>
      <c r="B23" s="85" t="s">
        <v>172</v>
      </c>
      <c r="C23" s="103"/>
      <c r="D23" s="104"/>
      <c r="E23" s="103"/>
      <c r="F23" s="104"/>
      <c r="G23" s="103"/>
      <c r="H23" s="104"/>
      <c r="I23" s="33"/>
      <c r="J23" s="88"/>
      <c r="K23" s="89"/>
      <c r="L23" s="90"/>
      <c r="M23" s="90"/>
      <c r="N23" s="90"/>
      <c r="O23" s="95"/>
      <c r="P23" s="93"/>
      <c r="Q23" s="90"/>
      <c r="R23" s="90"/>
      <c r="S23" s="90"/>
      <c r="T23" s="94"/>
      <c r="U23" s="93"/>
      <c r="V23" s="90"/>
      <c r="W23" s="90"/>
      <c r="X23" s="90"/>
      <c r="Y23" s="90"/>
      <c r="Z23" s="94"/>
    </row>
    <row r="24" spans="1:26" ht="16.5" customHeight="1" x14ac:dyDescent="0.25">
      <c r="A24" s="71" t="s">
        <v>46</v>
      </c>
      <c r="B24" s="85" t="s">
        <v>47</v>
      </c>
      <c r="C24" s="103"/>
      <c r="D24" s="104"/>
      <c r="E24" s="103"/>
      <c r="F24" s="104"/>
      <c r="G24" s="103"/>
      <c r="H24" s="104"/>
      <c r="I24" s="33"/>
      <c r="J24" s="88">
        <v>5</v>
      </c>
      <c r="K24" s="89" t="s">
        <v>53</v>
      </c>
      <c r="L24" s="90">
        <v>5567561.3820000002</v>
      </c>
      <c r="M24" s="90">
        <v>0</v>
      </c>
      <c r="N24" s="90">
        <v>0</v>
      </c>
      <c r="O24" s="95">
        <v>210582.76</v>
      </c>
      <c r="P24" s="93"/>
      <c r="Q24" s="90"/>
      <c r="R24" s="90"/>
      <c r="S24" s="90"/>
      <c r="T24" s="94"/>
      <c r="U24" s="93"/>
      <c r="V24" s="90"/>
      <c r="W24" s="90"/>
      <c r="X24" s="90"/>
      <c r="Y24" s="90"/>
      <c r="Z24" s="94"/>
    </row>
    <row r="25" spans="1:26" ht="15.75" customHeight="1" x14ac:dyDescent="0.25">
      <c r="A25" s="71" t="s">
        <v>48</v>
      </c>
      <c r="B25" s="85" t="s">
        <v>49</v>
      </c>
      <c r="C25" s="103"/>
      <c r="D25" s="104"/>
      <c r="E25" s="103"/>
      <c r="F25" s="104"/>
      <c r="G25" s="103"/>
      <c r="H25" s="104"/>
      <c r="I25" s="33"/>
      <c r="J25" s="88">
        <v>6</v>
      </c>
      <c r="K25" s="89" t="s">
        <v>54</v>
      </c>
      <c r="L25" s="90">
        <f>L18-L24</f>
        <v>242033.61400000006</v>
      </c>
      <c r="M25" s="90">
        <f t="shared" ref="M25:N25" si="1">M18-M24</f>
        <v>0</v>
      </c>
      <c r="N25" s="90">
        <f t="shared" si="1"/>
        <v>13.18</v>
      </c>
      <c r="O25" s="95">
        <f>O18-O24</f>
        <v>-14369.320000000007</v>
      </c>
      <c r="P25" s="88"/>
      <c r="Q25" s="102"/>
      <c r="R25" s="102"/>
      <c r="S25" s="102"/>
      <c r="T25" s="105"/>
      <c r="U25" s="93"/>
      <c r="V25" s="90"/>
      <c r="W25" s="90"/>
      <c r="X25" s="90"/>
      <c r="Y25" s="90"/>
      <c r="Z25" s="94"/>
    </row>
    <row r="26" spans="1:26" ht="15.75" customHeight="1" x14ac:dyDescent="0.25">
      <c r="A26" s="71" t="s">
        <v>50</v>
      </c>
      <c r="B26" s="85" t="s">
        <v>51</v>
      </c>
      <c r="C26" s="103"/>
      <c r="D26" s="104"/>
      <c r="E26" s="103"/>
      <c r="F26" s="104"/>
      <c r="G26" s="103"/>
      <c r="H26" s="104"/>
      <c r="I26" s="33"/>
      <c r="J26" s="88"/>
      <c r="K26" s="89" t="s">
        <v>55</v>
      </c>
      <c r="L26" s="90"/>
      <c r="M26" s="90"/>
      <c r="N26" s="91"/>
      <c r="O26" s="92"/>
      <c r="P26" s="93"/>
      <c r="Q26" s="90"/>
      <c r="R26" s="90"/>
      <c r="S26" s="90"/>
      <c r="T26" s="94"/>
      <c r="U26" s="93"/>
      <c r="V26" s="90"/>
      <c r="W26" s="90"/>
      <c r="X26" s="90"/>
      <c r="Y26" s="90"/>
      <c r="Z26" s="94"/>
    </row>
    <row r="27" spans="1:26" ht="15.75" x14ac:dyDescent="0.25">
      <c r="A27" s="71" t="s">
        <v>52</v>
      </c>
      <c r="B27" s="85" t="s">
        <v>5</v>
      </c>
      <c r="C27" s="103"/>
      <c r="D27" s="104"/>
      <c r="E27" s="103"/>
      <c r="F27" s="104"/>
      <c r="G27" s="103"/>
      <c r="H27" s="104"/>
      <c r="I27" s="33"/>
      <c r="J27" s="88"/>
      <c r="K27" s="89" t="s">
        <v>56</v>
      </c>
      <c r="L27" s="90"/>
      <c r="M27" s="90"/>
      <c r="N27" s="91"/>
      <c r="O27" s="92"/>
      <c r="P27" s="93"/>
      <c r="Q27" s="90"/>
      <c r="R27" s="90"/>
      <c r="S27" s="90"/>
      <c r="T27" s="94"/>
      <c r="U27" s="93"/>
      <c r="V27" s="90"/>
      <c r="W27" s="90"/>
      <c r="X27" s="90"/>
      <c r="Y27" s="90"/>
      <c r="Z27" s="94"/>
    </row>
    <row r="28" spans="1:26" ht="15.75" x14ac:dyDescent="0.25">
      <c r="A28" s="71"/>
      <c r="B28" s="85" t="s">
        <v>5</v>
      </c>
      <c r="C28" s="103"/>
      <c r="D28" s="104"/>
      <c r="E28" s="103"/>
      <c r="F28" s="104"/>
      <c r="G28" s="103"/>
      <c r="H28" s="104"/>
      <c r="I28" s="33"/>
      <c r="J28" s="88"/>
      <c r="K28" s="89"/>
      <c r="L28" s="90"/>
      <c r="M28" s="90"/>
      <c r="N28" s="90"/>
      <c r="O28" s="95"/>
      <c r="P28" s="93"/>
      <c r="Q28" s="90"/>
      <c r="R28" s="90"/>
      <c r="S28" s="90"/>
      <c r="T28" s="94"/>
      <c r="U28" s="93"/>
      <c r="V28" s="90"/>
      <c r="W28" s="90"/>
      <c r="X28" s="90"/>
      <c r="Y28" s="90"/>
      <c r="Z28" s="94"/>
    </row>
    <row r="29" spans="1:26" ht="15.75" x14ac:dyDescent="0.25">
      <c r="A29" s="4" t="s">
        <v>189</v>
      </c>
      <c r="B29" s="106" t="s">
        <v>40</v>
      </c>
      <c r="C29" s="18">
        <f>D29*12*12658.60833</f>
        <v>665336.45382479997</v>
      </c>
      <c r="D29" s="107">
        <v>4.38</v>
      </c>
      <c r="E29" s="18">
        <f>F29*12*12658.60833</f>
        <v>665336.45382479997</v>
      </c>
      <c r="F29" s="107">
        <v>4.38</v>
      </c>
      <c r="G29" s="18">
        <f>C29-E29</f>
        <v>0</v>
      </c>
      <c r="H29" s="107">
        <f>D29-F29</f>
        <v>0</v>
      </c>
      <c r="I29" s="33"/>
      <c r="J29" s="88">
        <v>7</v>
      </c>
      <c r="K29" s="89" t="s">
        <v>57</v>
      </c>
      <c r="L29" s="90">
        <f>L20-L24</f>
        <v>105011.42800000031</v>
      </c>
      <c r="M29" s="90">
        <f t="shared" ref="M29:N29" si="2">M20-M24</f>
        <v>0</v>
      </c>
      <c r="N29" s="90">
        <f t="shared" si="2"/>
        <v>18.510000000000002</v>
      </c>
      <c r="O29" s="95">
        <f>O20-O24</f>
        <v>-22977.860000000015</v>
      </c>
      <c r="P29" s="93"/>
      <c r="Q29" s="90"/>
      <c r="R29" s="90"/>
      <c r="S29" s="90"/>
      <c r="T29" s="94"/>
      <c r="U29" s="93"/>
      <c r="V29" s="90"/>
      <c r="W29" s="90"/>
      <c r="X29" s="90"/>
      <c r="Y29" s="90"/>
      <c r="Z29" s="94"/>
    </row>
    <row r="30" spans="1:26" ht="15.75" x14ac:dyDescent="0.25">
      <c r="A30" s="5" t="s">
        <v>190</v>
      </c>
      <c r="B30" s="108" t="s">
        <v>42</v>
      </c>
      <c r="C30" s="103"/>
      <c r="D30" s="104"/>
      <c r="E30" s="103"/>
      <c r="F30" s="104"/>
      <c r="G30" s="103"/>
      <c r="H30" s="104"/>
      <c r="I30" s="33"/>
      <c r="J30" s="88"/>
      <c r="K30" s="89"/>
      <c r="L30" s="90" t="s">
        <v>5</v>
      </c>
      <c r="M30" s="90"/>
      <c r="N30" s="91"/>
      <c r="O30" s="92"/>
      <c r="P30" s="93"/>
      <c r="Q30" s="90"/>
      <c r="R30" s="90"/>
      <c r="S30" s="90"/>
      <c r="T30" s="94"/>
      <c r="U30" s="93"/>
      <c r="V30" s="102"/>
      <c r="W30" s="102"/>
      <c r="X30" s="102"/>
      <c r="Y30" s="102"/>
      <c r="Z30" s="105"/>
    </row>
    <row r="31" spans="1:26" ht="15.75" x14ac:dyDescent="0.25">
      <c r="A31" s="6" t="s">
        <v>199</v>
      </c>
      <c r="B31" s="108" t="s">
        <v>43</v>
      </c>
      <c r="C31" s="103"/>
      <c r="D31" s="104"/>
      <c r="E31" s="103"/>
      <c r="F31" s="104"/>
      <c r="G31" s="103"/>
      <c r="H31" s="104"/>
      <c r="I31" s="33"/>
      <c r="J31" s="109"/>
      <c r="K31" s="110"/>
      <c r="L31" s="90"/>
      <c r="M31" s="90"/>
      <c r="N31" s="91"/>
      <c r="O31" s="92"/>
      <c r="P31" s="93"/>
      <c r="Q31" s="90"/>
      <c r="R31" s="90"/>
      <c r="S31" s="90"/>
      <c r="T31" s="94"/>
      <c r="U31" s="93"/>
      <c r="V31" s="90"/>
      <c r="W31" s="90"/>
      <c r="X31" s="90"/>
      <c r="Y31" s="90"/>
      <c r="Z31" s="94"/>
    </row>
    <row r="32" spans="1:26" ht="15.75" x14ac:dyDescent="0.25">
      <c r="A32" s="5" t="s">
        <v>191</v>
      </c>
      <c r="B32" s="108" t="s">
        <v>58</v>
      </c>
      <c r="C32" s="103"/>
      <c r="D32" s="104"/>
      <c r="E32" s="103"/>
      <c r="F32" s="104"/>
      <c r="G32" s="103"/>
      <c r="H32" s="104"/>
      <c r="I32" s="33"/>
      <c r="J32" s="111" t="s">
        <v>171</v>
      </c>
      <c r="K32" s="112" t="s">
        <v>208</v>
      </c>
      <c r="L32" s="14">
        <f>L14+L29</f>
        <v>-584034.07299999951</v>
      </c>
      <c r="M32" s="14">
        <f>M14+M29</f>
        <v>488.9</v>
      </c>
      <c r="N32" s="14">
        <f>N14+N29</f>
        <v>28501.53</v>
      </c>
      <c r="O32" s="113">
        <f>O14+O29</f>
        <v>251983.73999999996</v>
      </c>
      <c r="P32" s="114"/>
      <c r="Q32" s="115"/>
      <c r="R32" s="115"/>
      <c r="S32" s="115"/>
      <c r="T32" s="94"/>
      <c r="U32" s="93"/>
      <c r="V32" s="115"/>
      <c r="W32" s="115"/>
      <c r="X32" s="115"/>
      <c r="Y32" s="90"/>
      <c r="Z32" s="94"/>
    </row>
    <row r="33" spans="1:27" ht="15.75" x14ac:dyDescent="0.25">
      <c r="A33" s="5" t="s">
        <v>192</v>
      </c>
      <c r="B33" s="108" t="s">
        <v>59</v>
      </c>
      <c r="C33" s="103"/>
      <c r="D33" s="104"/>
      <c r="E33" s="103"/>
      <c r="F33" s="104"/>
      <c r="G33" s="103"/>
      <c r="H33" s="104"/>
      <c r="I33" s="33"/>
      <c r="J33" s="88"/>
      <c r="K33" s="112" t="s">
        <v>5</v>
      </c>
      <c r="L33" s="90"/>
      <c r="M33" s="102"/>
      <c r="N33" s="89"/>
      <c r="O33" s="116"/>
      <c r="P33" s="93"/>
      <c r="Q33" s="90"/>
      <c r="R33" s="90"/>
      <c r="S33" s="90"/>
      <c r="T33" s="94"/>
      <c r="U33" s="93"/>
      <c r="V33" s="90"/>
      <c r="W33" s="90"/>
      <c r="X33" s="90"/>
      <c r="Y33" s="90"/>
      <c r="Z33" s="94"/>
    </row>
    <row r="34" spans="1:27" ht="15.75" x14ac:dyDescent="0.25">
      <c r="A34" s="71" t="s">
        <v>45</v>
      </c>
      <c r="B34" s="108" t="s">
        <v>60</v>
      </c>
      <c r="C34" s="103"/>
      <c r="D34" s="104"/>
      <c r="E34" s="103"/>
      <c r="F34" s="104"/>
      <c r="G34" s="103"/>
      <c r="H34" s="104"/>
      <c r="I34" s="33"/>
      <c r="J34" s="88"/>
      <c r="K34" s="117" t="s">
        <v>178</v>
      </c>
      <c r="L34" s="14">
        <f>29695.45+37410</f>
        <v>67105.45</v>
      </c>
      <c r="M34" s="90"/>
      <c r="N34" s="91"/>
      <c r="O34" s="92"/>
      <c r="P34" s="93"/>
      <c r="Q34" s="90"/>
      <c r="R34" s="90"/>
      <c r="S34" s="90"/>
      <c r="T34" s="94"/>
      <c r="U34" s="93"/>
      <c r="V34" s="90"/>
      <c r="W34" s="90"/>
      <c r="X34" s="90"/>
      <c r="Y34" s="90"/>
      <c r="Z34" s="94"/>
      <c r="AA34" s="118"/>
    </row>
    <row r="35" spans="1:27" ht="18" customHeight="1" x14ac:dyDescent="0.25">
      <c r="A35" s="71" t="s">
        <v>46</v>
      </c>
      <c r="B35" s="108" t="s">
        <v>61</v>
      </c>
      <c r="C35" s="103"/>
      <c r="D35" s="104"/>
      <c r="E35" s="103"/>
      <c r="F35" s="104"/>
      <c r="G35" s="103"/>
      <c r="H35" s="104"/>
      <c r="I35" s="33"/>
      <c r="J35" s="88"/>
      <c r="K35" s="119" t="s">
        <v>200</v>
      </c>
      <c r="L35" s="12">
        <v>6424.47</v>
      </c>
      <c r="M35" s="90"/>
      <c r="N35" s="91"/>
      <c r="O35" s="92"/>
      <c r="P35" s="93"/>
      <c r="Q35" s="90"/>
      <c r="R35" s="90"/>
      <c r="S35" s="90"/>
      <c r="T35" s="94"/>
      <c r="U35" s="93"/>
      <c r="V35" s="90"/>
      <c r="W35" s="90"/>
      <c r="X35" s="90"/>
      <c r="Y35" s="90"/>
      <c r="Z35" s="94" t="s">
        <v>5</v>
      </c>
    </row>
    <row r="36" spans="1:27" ht="18.75" customHeight="1" x14ac:dyDescent="0.25">
      <c r="A36" s="71" t="s">
        <v>48</v>
      </c>
      <c r="B36" s="108" t="s">
        <v>63</v>
      </c>
      <c r="C36" s="103"/>
      <c r="D36" s="104"/>
      <c r="E36" s="103"/>
      <c r="F36" s="104"/>
      <c r="G36" s="103"/>
      <c r="H36" s="104"/>
      <c r="I36" s="33"/>
      <c r="J36" s="88"/>
      <c r="K36" s="119" t="s">
        <v>215</v>
      </c>
      <c r="L36" s="12">
        <v>7487.06</v>
      </c>
      <c r="M36" s="102"/>
      <c r="N36" s="89"/>
      <c r="O36" s="116"/>
      <c r="P36" s="93"/>
      <c r="Q36" s="90"/>
      <c r="R36" s="90"/>
      <c r="S36" s="90"/>
      <c r="T36" s="94"/>
      <c r="U36" s="93"/>
      <c r="V36" s="90"/>
      <c r="W36" s="90"/>
      <c r="X36" s="90"/>
      <c r="Y36" s="90"/>
      <c r="Z36" s="94" t="s">
        <v>5</v>
      </c>
    </row>
    <row r="37" spans="1:27" ht="15.75" x14ac:dyDescent="0.25">
      <c r="A37" s="71" t="s">
        <v>50</v>
      </c>
      <c r="B37" s="108" t="s">
        <v>64</v>
      </c>
      <c r="C37" s="103"/>
      <c r="D37" s="104"/>
      <c r="E37" s="103"/>
      <c r="F37" s="104"/>
      <c r="G37" s="103"/>
      <c r="H37" s="104"/>
      <c r="I37" s="33"/>
      <c r="J37" s="120"/>
      <c r="K37" s="121"/>
      <c r="M37" s="102"/>
      <c r="N37" s="89"/>
      <c r="O37" s="116"/>
      <c r="P37" s="93"/>
      <c r="Q37" s="90"/>
      <c r="R37" s="90"/>
      <c r="S37" s="90"/>
      <c r="T37" s="94"/>
      <c r="U37" s="93"/>
      <c r="V37" s="90"/>
      <c r="W37" s="90"/>
      <c r="X37" s="90"/>
      <c r="Y37" s="90"/>
      <c r="Z37" s="94" t="s">
        <v>5</v>
      </c>
    </row>
    <row r="38" spans="1:27" ht="15.75" x14ac:dyDescent="0.25">
      <c r="A38" s="71" t="s">
        <v>52</v>
      </c>
      <c r="B38" s="108" t="s">
        <v>65</v>
      </c>
      <c r="C38" s="103"/>
      <c r="D38" s="104"/>
      <c r="E38" s="103"/>
      <c r="F38" s="104"/>
      <c r="G38" s="103"/>
      <c r="H38" s="104"/>
      <c r="I38" s="33"/>
      <c r="J38" s="88"/>
      <c r="K38" s="122" t="s">
        <v>166</v>
      </c>
      <c r="L38" s="14"/>
      <c r="M38" s="102"/>
      <c r="N38" s="89"/>
      <c r="O38" s="116"/>
      <c r="P38" s="93"/>
      <c r="Q38" s="90"/>
      <c r="R38" s="90"/>
      <c r="S38" s="90"/>
      <c r="T38" s="94"/>
      <c r="U38" s="93"/>
      <c r="V38" s="90"/>
      <c r="W38" s="90"/>
      <c r="X38" s="90"/>
      <c r="Y38" s="90"/>
      <c r="Z38" s="94" t="s">
        <v>5</v>
      </c>
    </row>
    <row r="39" spans="1:27" ht="15.75" x14ac:dyDescent="0.25">
      <c r="A39" s="71"/>
      <c r="B39" s="108" t="s">
        <v>66</v>
      </c>
      <c r="C39" s="103"/>
      <c r="D39" s="104"/>
      <c r="E39" s="103"/>
      <c r="F39" s="104"/>
      <c r="G39" s="103"/>
      <c r="H39" s="104"/>
      <c r="I39" s="33"/>
      <c r="J39" s="88"/>
      <c r="K39" s="123" t="s">
        <v>138</v>
      </c>
      <c r="L39" s="14">
        <f>L34-L35-L36</f>
        <v>53193.919999999998</v>
      </c>
      <c r="M39" s="102"/>
      <c r="N39" s="89"/>
      <c r="O39" s="116"/>
      <c r="P39" s="88"/>
      <c r="Q39" s="102"/>
      <c r="R39" s="102"/>
      <c r="S39" s="102"/>
      <c r="T39" s="105"/>
      <c r="U39" s="93"/>
      <c r="V39" s="90"/>
      <c r="W39" s="90"/>
      <c r="X39" s="90"/>
      <c r="Y39" s="90"/>
      <c r="Z39" s="105" t="s">
        <v>5</v>
      </c>
    </row>
    <row r="40" spans="1:27" ht="15.75" x14ac:dyDescent="0.25">
      <c r="A40" s="71"/>
      <c r="B40" s="108" t="s">
        <v>67</v>
      </c>
      <c r="C40" s="103"/>
      <c r="D40" s="104"/>
      <c r="E40" s="103"/>
      <c r="F40" s="104"/>
      <c r="G40" s="103"/>
      <c r="H40" s="104"/>
      <c r="I40" s="33"/>
      <c r="J40" s="88" t="s">
        <v>5</v>
      </c>
      <c r="K40" s="123"/>
      <c r="L40" s="124"/>
      <c r="M40" s="102"/>
      <c r="N40" s="89"/>
      <c r="O40" s="116"/>
      <c r="P40" s="88"/>
      <c r="Q40" s="102"/>
      <c r="R40" s="102"/>
      <c r="S40" s="102"/>
      <c r="T40" s="105"/>
      <c r="U40" s="93"/>
      <c r="V40" s="90"/>
      <c r="W40" s="90"/>
      <c r="X40" s="90"/>
      <c r="Y40" s="90"/>
      <c r="Z40" s="105" t="s">
        <v>5</v>
      </c>
    </row>
    <row r="41" spans="1:27" ht="15.75" x14ac:dyDescent="0.25">
      <c r="A41" s="71"/>
      <c r="B41" s="108" t="s">
        <v>68</v>
      </c>
      <c r="C41" s="103"/>
      <c r="D41" s="104"/>
      <c r="E41" s="103"/>
      <c r="F41" s="104"/>
      <c r="G41" s="103"/>
      <c r="H41" s="104"/>
      <c r="I41" s="33"/>
      <c r="J41" s="88"/>
      <c r="K41" s="112" t="s">
        <v>62</v>
      </c>
      <c r="L41" s="102"/>
      <c r="M41" s="102"/>
      <c r="N41" s="89"/>
      <c r="O41" s="116"/>
      <c r="P41" s="88"/>
      <c r="Q41" s="102"/>
      <c r="R41" s="102"/>
      <c r="S41" s="102"/>
      <c r="T41" s="105"/>
      <c r="U41" s="93"/>
      <c r="V41" s="90"/>
      <c r="W41" s="90"/>
      <c r="X41" s="90"/>
      <c r="Y41" s="90"/>
      <c r="Z41" s="94"/>
    </row>
    <row r="42" spans="1:27" ht="16.5" thickBot="1" x14ac:dyDescent="0.3">
      <c r="A42" s="71"/>
      <c r="B42" s="108" t="s">
        <v>69</v>
      </c>
      <c r="C42" s="103"/>
      <c r="D42" s="104"/>
      <c r="E42" s="103"/>
      <c r="F42" s="104"/>
      <c r="G42" s="103"/>
      <c r="H42" s="104"/>
      <c r="I42" s="33"/>
      <c r="J42" s="125"/>
      <c r="K42" s="126" t="s">
        <v>170</v>
      </c>
      <c r="L42" s="126"/>
      <c r="M42" s="127"/>
      <c r="N42" s="127"/>
      <c r="O42" s="128"/>
      <c r="P42" s="125"/>
      <c r="Q42" s="126"/>
      <c r="R42" s="126"/>
      <c r="S42" s="126"/>
      <c r="T42" s="129"/>
      <c r="U42" s="130"/>
      <c r="V42" s="131"/>
      <c r="W42" s="131"/>
      <c r="X42" s="131"/>
      <c r="Y42" s="131"/>
      <c r="Z42" s="132"/>
    </row>
    <row r="43" spans="1:27" ht="15.75" x14ac:dyDescent="0.25">
      <c r="A43" s="96"/>
      <c r="B43" s="97"/>
      <c r="C43" s="133"/>
      <c r="D43" s="134"/>
      <c r="E43" s="133"/>
      <c r="F43" s="134"/>
      <c r="G43" s="133"/>
      <c r="H43" s="134"/>
      <c r="I43" s="3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9"/>
      <c r="V43" s="19"/>
      <c r="W43" s="19"/>
      <c r="X43" s="19"/>
      <c r="Y43" s="19"/>
      <c r="Z43" s="20"/>
    </row>
    <row r="44" spans="1:27" ht="15.75" x14ac:dyDescent="0.25">
      <c r="A44" s="135" t="s">
        <v>70</v>
      </c>
      <c r="B44" s="136" t="s">
        <v>71</v>
      </c>
      <c r="C44" s="18">
        <f>D44*12*12658.60833</f>
        <v>218740.75194240001</v>
      </c>
      <c r="D44" s="107">
        <v>1.44</v>
      </c>
      <c r="E44" s="18">
        <f>F44*12*12658.60833</f>
        <v>218740.75194240001</v>
      </c>
      <c r="F44" s="107">
        <v>1.44</v>
      </c>
      <c r="G44" s="18">
        <f>C44-E44</f>
        <v>0</v>
      </c>
      <c r="H44" s="107">
        <f>D44-F44</f>
        <v>0</v>
      </c>
      <c r="I44" s="101"/>
      <c r="K44" s="20" t="s">
        <v>5</v>
      </c>
      <c r="L44" s="20"/>
      <c r="M44" s="20"/>
      <c r="N44" s="20"/>
      <c r="O44" s="20"/>
      <c r="P44" s="20"/>
      <c r="Q44" s="20"/>
      <c r="R44" s="20"/>
      <c r="S44" s="20"/>
      <c r="T44" s="20"/>
      <c r="U44" s="19"/>
      <c r="V44" s="19"/>
      <c r="W44" s="19"/>
      <c r="X44" s="19"/>
      <c r="Y44" s="20"/>
      <c r="Z44" s="20"/>
    </row>
    <row r="45" spans="1:27" ht="15.75" x14ac:dyDescent="0.25">
      <c r="A45" s="3" t="s">
        <v>72</v>
      </c>
      <c r="B45" s="85" t="s">
        <v>73</v>
      </c>
      <c r="C45" s="137"/>
      <c r="D45" s="100" t="s">
        <v>5</v>
      </c>
      <c r="E45" s="137"/>
      <c r="F45" s="100" t="s">
        <v>5</v>
      </c>
      <c r="G45" s="137"/>
      <c r="H45" s="100" t="s">
        <v>5</v>
      </c>
      <c r="I45" s="3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7" ht="15.75" x14ac:dyDescent="0.25">
      <c r="A46" s="3" t="s">
        <v>41</v>
      </c>
      <c r="B46" s="85" t="s">
        <v>74</v>
      </c>
      <c r="C46" s="137"/>
      <c r="D46" s="100"/>
      <c r="E46" s="137"/>
      <c r="F46" s="100"/>
      <c r="G46" s="137"/>
      <c r="H46" s="100"/>
      <c r="I46" s="33"/>
      <c r="K46" s="20" t="s">
        <v>237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7" x14ac:dyDescent="0.25">
      <c r="A47" s="96"/>
      <c r="B47" s="138"/>
      <c r="C47" s="139"/>
      <c r="D47" s="140"/>
      <c r="E47" s="139"/>
      <c r="F47" s="140"/>
      <c r="G47" s="139"/>
      <c r="H47" s="140"/>
      <c r="I47" s="33"/>
    </row>
    <row r="48" spans="1:27" x14ac:dyDescent="0.25">
      <c r="A48" s="3" t="s">
        <v>198</v>
      </c>
      <c r="B48" s="85" t="s">
        <v>75</v>
      </c>
      <c r="C48" s="18">
        <f>D48*12*12658.60833</f>
        <v>786859.09379279986</v>
      </c>
      <c r="D48" s="100">
        <v>5.18</v>
      </c>
      <c r="E48" s="18">
        <f>F48*12*12658.60833</f>
        <v>786859.09379279986</v>
      </c>
      <c r="F48" s="100">
        <v>5.18</v>
      </c>
      <c r="G48" s="18">
        <f>C48-E48</f>
        <v>0</v>
      </c>
      <c r="H48" s="107">
        <f>D48-F48</f>
        <v>0</v>
      </c>
      <c r="I48" s="101"/>
      <c r="O48" s="24"/>
    </row>
    <row r="49" spans="1:26" ht="15.75" x14ac:dyDescent="0.25">
      <c r="A49" s="3" t="s">
        <v>181</v>
      </c>
      <c r="B49" s="85" t="s">
        <v>76</v>
      </c>
      <c r="C49" s="137"/>
      <c r="D49" s="100"/>
      <c r="E49" s="137"/>
      <c r="F49" s="100"/>
      <c r="G49" s="137"/>
      <c r="H49" s="100"/>
      <c r="I49" s="101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3" t="s">
        <v>179</v>
      </c>
      <c r="B50" s="85" t="s">
        <v>77</v>
      </c>
      <c r="C50" s="103"/>
      <c r="D50" s="104"/>
      <c r="E50" s="103"/>
      <c r="F50" s="104"/>
      <c r="G50" s="103"/>
      <c r="H50" s="104"/>
      <c r="I50" s="101"/>
    </row>
    <row r="51" spans="1:26" x14ac:dyDescent="0.25">
      <c r="A51" s="3" t="s">
        <v>180</v>
      </c>
      <c r="B51" s="85" t="s">
        <v>78</v>
      </c>
      <c r="C51" s="103"/>
      <c r="D51" s="104"/>
      <c r="E51" s="103"/>
      <c r="F51" s="104"/>
      <c r="G51" s="103"/>
      <c r="H51" s="104"/>
      <c r="I51" s="101"/>
    </row>
    <row r="52" spans="1:26" ht="15.75" x14ac:dyDescent="0.25">
      <c r="A52" s="71" t="s">
        <v>45</v>
      </c>
      <c r="B52" s="85" t="s">
        <v>79</v>
      </c>
      <c r="C52" s="103"/>
      <c r="D52" s="104"/>
      <c r="E52" s="103"/>
      <c r="F52" s="104"/>
      <c r="G52" s="103"/>
      <c r="H52" s="104"/>
      <c r="I52" s="101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x14ac:dyDescent="0.25">
      <c r="A53" s="71" t="s">
        <v>46</v>
      </c>
      <c r="B53" s="85" t="s">
        <v>80</v>
      </c>
      <c r="C53" s="103"/>
      <c r="D53" s="104"/>
      <c r="E53" s="103"/>
      <c r="F53" s="104"/>
      <c r="G53" s="103"/>
      <c r="H53" s="104"/>
      <c r="I53" s="101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71" t="s">
        <v>48</v>
      </c>
      <c r="B54" s="85" t="s">
        <v>81</v>
      </c>
      <c r="C54" s="103"/>
      <c r="D54" s="104"/>
      <c r="E54" s="103"/>
      <c r="F54" s="104"/>
      <c r="G54" s="103"/>
      <c r="H54" s="104"/>
      <c r="I54" s="101"/>
    </row>
    <row r="55" spans="1:26" x14ac:dyDescent="0.25">
      <c r="A55" s="71" t="s">
        <v>50</v>
      </c>
      <c r="B55" s="85" t="s">
        <v>82</v>
      </c>
      <c r="C55" s="103"/>
      <c r="D55" s="104"/>
      <c r="E55" s="103"/>
      <c r="F55" s="104"/>
      <c r="G55" s="103"/>
      <c r="H55" s="104"/>
      <c r="I55" s="101"/>
      <c r="O55" s="24"/>
    </row>
    <row r="56" spans="1:26" ht="15.75" x14ac:dyDescent="0.25">
      <c r="A56" s="71" t="s">
        <v>52</v>
      </c>
      <c r="B56" s="85" t="s">
        <v>76</v>
      </c>
      <c r="C56" s="103"/>
      <c r="D56" s="104"/>
      <c r="E56" s="103"/>
      <c r="F56" s="104"/>
      <c r="G56" s="103"/>
      <c r="H56" s="104"/>
      <c r="I56" s="101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71"/>
      <c r="B57" s="85" t="s">
        <v>83</v>
      </c>
      <c r="C57" s="103"/>
      <c r="D57" s="104"/>
      <c r="E57" s="103"/>
      <c r="F57" s="104"/>
      <c r="G57" s="103"/>
      <c r="H57" s="104"/>
      <c r="I57" s="101"/>
    </row>
    <row r="58" spans="1:26" x14ac:dyDescent="0.25">
      <c r="A58" s="71"/>
      <c r="B58" s="85"/>
      <c r="C58" s="103"/>
      <c r="D58" s="104"/>
      <c r="E58" s="103"/>
      <c r="F58" s="104"/>
      <c r="G58" s="103"/>
      <c r="H58" s="104"/>
      <c r="I58" s="33"/>
    </row>
    <row r="59" spans="1:26" x14ac:dyDescent="0.25">
      <c r="A59" s="135" t="s">
        <v>182</v>
      </c>
      <c r="B59" s="136" t="s">
        <v>84</v>
      </c>
      <c r="C59" s="18">
        <f>D59*12*12658.60833</f>
        <v>1032942.4397279999</v>
      </c>
      <c r="D59" s="107">
        <v>6.8</v>
      </c>
      <c r="E59" s="18">
        <v>1015929.21</v>
      </c>
      <c r="F59" s="107">
        <f>E59/12/B12</f>
        <v>6.6879996041397396</v>
      </c>
      <c r="G59" s="18">
        <f>C59-E59</f>
        <v>17013.229727999889</v>
      </c>
      <c r="H59" s="107">
        <f>D59-F59</f>
        <v>0.11200039586026023</v>
      </c>
      <c r="I59" s="33" t="s">
        <v>118</v>
      </c>
    </row>
    <row r="60" spans="1:26" x14ac:dyDescent="0.25">
      <c r="A60" s="3" t="s">
        <v>183</v>
      </c>
      <c r="B60" s="85" t="s">
        <v>86</v>
      </c>
      <c r="C60" s="137"/>
      <c r="D60" s="100"/>
      <c r="E60" s="137"/>
      <c r="F60" s="100"/>
      <c r="G60" s="137"/>
      <c r="H60" s="100"/>
      <c r="I60" s="33"/>
    </row>
    <row r="61" spans="1:26" x14ac:dyDescent="0.25">
      <c r="A61" s="3" t="s">
        <v>184</v>
      </c>
      <c r="B61" s="85" t="s">
        <v>87</v>
      </c>
      <c r="C61" s="137"/>
      <c r="D61" s="100"/>
      <c r="E61" s="137"/>
      <c r="F61" s="100"/>
      <c r="G61" s="137"/>
      <c r="H61" s="100"/>
      <c r="I61" s="33"/>
    </row>
    <row r="62" spans="1:26" x14ac:dyDescent="0.25">
      <c r="A62" s="3" t="s">
        <v>185</v>
      </c>
      <c r="B62" s="85"/>
      <c r="C62" s="103"/>
      <c r="D62" s="104"/>
      <c r="E62" s="103"/>
      <c r="F62" s="104"/>
      <c r="G62" s="103"/>
      <c r="H62" s="104"/>
      <c r="I62" s="33"/>
    </row>
    <row r="63" spans="1:26" x14ac:dyDescent="0.25">
      <c r="A63" s="141" t="s">
        <v>88</v>
      </c>
      <c r="B63" s="136" t="s">
        <v>89</v>
      </c>
      <c r="C63" s="142"/>
      <c r="D63" s="143"/>
      <c r="E63" s="142"/>
      <c r="F63" s="143"/>
      <c r="G63" s="142"/>
      <c r="H63" s="143"/>
      <c r="I63" s="101"/>
    </row>
    <row r="64" spans="1:26" x14ac:dyDescent="0.25">
      <c r="A64" s="144" t="s">
        <v>85</v>
      </c>
      <c r="B64" s="85" t="s">
        <v>90</v>
      </c>
      <c r="C64" s="103"/>
      <c r="D64" s="104"/>
      <c r="E64" s="103"/>
      <c r="F64" s="104"/>
      <c r="G64" s="103"/>
      <c r="H64" s="104"/>
      <c r="I64" s="33"/>
    </row>
    <row r="65" spans="1:26" x14ac:dyDescent="0.25">
      <c r="A65" s="145" t="s">
        <v>91</v>
      </c>
      <c r="B65" s="85" t="s">
        <v>115</v>
      </c>
      <c r="C65" s="103"/>
      <c r="D65" s="104"/>
      <c r="E65" s="103"/>
      <c r="F65" s="104"/>
      <c r="G65" s="103"/>
      <c r="H65" s="104"/>
      <c r="I65" s="33"/>
    </row>
    <row r="66" spans="1:26" ht="15.75" x14ac:dyDescent="0.25">
      <c r="A66" s="71"/>
      <c r="B66" s="85" t="s">
        <v>92</v>
      </c>
      <c r="C66" s="103"/>
      <c r="D66" s="104"/>
      <c r="E66" s="103"/>
      <c r="F66" s="104"/>
      <c r="G66" s="103"/>
      <c r="H66" s="104"/>
      <c r="I66" s="3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71"/>
      <c r="B67" s="85" t="s">
        <v>116</v>
      </c>
      <c r="C67" s="103"/>
      <c r="D67" s="104"/>
      <c r="E67" s="103"/>
      <c r="F67" s="104"/>
      <c r="G67" s="103"/>
      <c r="H67" s="104"/>
      <c r="I67" s="33"/>
    </row>
    <row r="68" spans="1:26" x14ac:dyDescent="0.25">
      <c r="A68" s="71"/>
      <c r="B68" s="85" t="s">
        <v>93</v>
      </c>
      <c r="C68" s="103"/>
      <c r="D68" s="104"/>
      <c r="E68" s="103"/>
      <c r="F68" s="104"/>
      <c r="G68" s="103"/>
      <c r="H68" s="104"/>
      <c r="I68" s="33"/>
      <c r="O68" s="24"/>
    </row>
    <row r="69" spans="1:26" ht="15.75" x14ac:dyDescent="0.25">
      <c r="A69" s="71"/>
      <c r="B69" s="85" t="s">
        <v>94</v>
      </c>
      <c r="C69" s="103"/>
      <c r="D69" s="104"/>
      <c r="E69" s="103"/>
      <c r="F69" s="104"/>
      <c r="G69" s="103"/>
      <c r="H69" s="104"/>
      <c r="I69" s="3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71"/>
      <c r="B70" s="85" t="s">
        <v>95</v>
      </c>
      <c r="C70" s="103"/>
      <c r="D70" s="104"/>
      <c r="E70" s="103"/>
      <c r="F70" s="104"/>
      <c r="G70" s="103"/>
      <c r="H70" s="104"/>
      <c r="I70" s="33"/>
    </row>
    <row r="71" spans="1:26" x14ac:dyDescent="0.25">
      <c r="A71" s="71"/>
      <c r="B71" s="85" t="s">
        <v>96</v>
      </c>
      <c r="C71" s="103"/>
      <c r="D71" s="104"/>
      <c r="E71" s="103"/>
      <c r="F71" s="104"/>
      <c r="G71" s="103"/>
      <c r="H71" s="104"/>
      <c r="I71" s="33"/>
    </row>
    <row r="72" spans="1:26" x14ac:dyDescent="0.25">
      <c r="A72" s="71"/>
      <c r="B72" s="85" t="s">
        <v>97</v>
      </c>
      <c r="C72" s="103"/>
      <c r="D72" s="104"/>
      <c r="E72" s="103"/>
      <c r="F72" s="104"/>
      <c r="G72" s="103"/>
      <c r="H72" s="104"/>
      <c r="I72" s="33"/>
    </row>
    <row r="73" spans="1:26" x14ac:dyDescent="0.25">
      <c r="A73" s="71"/>
      <c r="B73" s="85" t="s">
        <v>98</v>
      </c>
      <c r="C73" s="103"/>
      <c r="D73" s="104"/>
      <c r="E73" s="103"/>
      <c r="F73" s="104"/>
      <c r="G73" s="103"/>
      <c r="H73" s="104"/>
      <c r="I73" s="33"/>
    </row>
    <row r="74" spans="1:26" x14ac:dyDescent="0.25">
      <c r="A74" s="71"/>
      <c r="B74" s="85" t="s">
        <v>99</v>
      </c>
      <c r="C74" s="103"/>
      <c r="D74" s="104"/>
      <c r="E74" s="103"/>
      <c r="F74" s="104"/>
      <c r="G74" s="103"/>
      <c r="H74" s="104"/>
      <c r="I74" s="33"/>
    </row>
    <row r="75" spans="1:26" x14ac:dyDescent="0.25">
      <c r="A75" s="71"/>
      <c r="B75" s="85" t="s">
        <v>100</v>
      </c>
      <c r="C75" s="103"/>
      <c r="D75" s="104"/>
      <c r="E75" s="103"/>
      <c r="F75" s="104"/>
      <c r="G75" s="103"/>
      <c r="H75" s="104"/>
      <c r="I75" s="33"/>
    </row>
    <row r="76" spans="1:26" x14ac:dyDescent="0.25">
      <c r="A76" s="96"/>
      <c r="B76" s="138"/>
      <c r="C76" s="133"/>
      <c r="D76" s="134"/>
      <c r="E76" s="133"/>
      <c r="F76" s="134"/>
      <c r="G76" s="133"/>
      <c r="H76" s="134"/>
      <c r="I76" s="33"/>
    </row>
    <row r="77" spans="1:26" x14ac:dyDescent="0.25">
      <c r="A77" s="146" t="s">
        <v>101</v>
      </c>
      <c r="B77" s="136" t="s">
        <v>135</v>
      </c>
      <c r="C77" s="142"/>
      <c r="D77" s="143"/>
      <c r="E77" s="142"/>
      <c r="F77" s="143"/>
      <c r="G77" s="142"/>
      <c r="H77" s="143"/>
      <c r="I77" s="101"/>
    </row>
    <row r="78" spans="1:26" x14ac:dyDescent="0.25">
      <c r="A78" s="71" t="s">
        <v>85</v>
      </c>
      <c r="B78" s="85" t="s">
        <v>136</v>
      </c>
      <c r="C78" s="103"/>
      <c r="D78" s="104"/>
      <c r="E78" s="103"/>
      <c r="F78" s="104"/>
      <c r="G78" s="103"/>
      <c r="H78" s="104"/>
      <c r="I78" s="33"/>
    </row>
    <row r="79" spans="1:26" x14ac:dyDescent="0.25">
      <c r="A79" s="71" t="s">
        <v>102</v>
      </c>
      <c r="B79" s="85" t="s">
        <v>103</v>
      </c>
      <c r="C79" s="103"/>
      <c r="D79" s="104"/>
      <c r="E79" s="103"/>
      <c r="F79" s="104"/>
      <c r="G79" s="103"/>
      <c r="H79" s="104"/>
      <c r="I79" s="33"/>
    </row>
    <row r="80" spans="1:26" x14ac:dyDescent="0.25">
      <c r="A80" s="71"/>
      <c r="B80" s="85" t="s">
        <v>104</v>
      </c>
      <c r="C80" s="103"/>
      <c r="D80" s="104"/>
      <c r="E80" s="103"/>
      <c r="F80" s="104"/>
      <c r="G80" s="103"/>
      <c r="H80" s="104"/>
      <c r="I80" s="33"/>
    </row>
    <row r="81" spans="1:11" x14ac:dyDescent="0.25">
      <c r="A81" s="71"/>
      <c r="B81" s="85" t="s">
        <v>105</v>
      </c>
      <c r="C81" s="103"/>
      <c r="D81" s="104"/>
      <c r="E81" s="103"/>
      <c r="F81" s="104"/>
      <c r="G81" s="103"/>
      <c r="H81" s="104"/>
      <c r="I81" s="33"/>
    </row>
    <row r="82" spans="1:11" x14ac:dyDescent="0.25">
      <c r="A82" s="71"/>
      <c r="B82" s="85" t="s">
        <v>106</v>
      </c>
      <c r="C82" s="103"/>
      <c r="D82" s="104"/>
      <c r="E82" s="103"/>
      <c r="F82" s="104"/>
      <c r="G82" s="103"/>
      <c r="H82" s="104"/>
      <c r="I82" s="33"/>
    </row>
    <row r="83" spans="1:11" x14ac:dyDescent="0.25">
      <c r="A83" s="71"/>
      <c r="B83" s="85" t="s">
        <v>107</v>
      </c>
      <c r="C83" s="103"/>
      <c r="D83" s="104"/>
      <c r="E83" s="103"/>
      <c r="F83" s="104"/>
      <c r="G83" s="103"/>
      <c r="H83" s="104"/>
      <c r="I83" s="33"/>
    </row>
    <row r="84" spans="1:11" x14ac:dyDescent="0.25">
      <c r="A84" s="71"/>
      <c r="B84" s="85" t="s">
        <v>108</v>
      </c>
      <c r="C84" s="103"/>
      <c r="D84" s="104"/>
      <c r="E84" s="103"/>
      <c r="F84" s="104"/>
      <c r="G84" s="103"/>
      <c r="H84" s="104"/>
      <c r="I84" s="33"/>
    </row>
    <row r="85" spans="1:11" x14ac:dyDescent="0.25">
      <c r="A85" s="96"/>
      <c r="B85" s="138"/>
      <c r="C85" s="133"/>
      <c r="D85" s="134"/>
      <c r="E85" s="133"/>
      <c r="F85" s="134"/>
      <c r="G85" s="133"/>
      <c r="H85" s="134"/>
      <c r="I85" s="33"/>
    </row>
    <row r="86" spans="1:11" x14ac:dyDescent="0.25">
      <c r="A86" s="135" t="s">
        <v>109</v>
      </c>
      <c r="B86" s="136" t="s">
        <v>117</v>
      </c>
      <c r="C86" s="18">
        <f>D86*12*12658.60833</f>
        <v>19747.428994800001</v>
      </c>
      <c r="D86" s="100">
        <v>0.13</v>
      </c>
      <c r="E86" s="18">
        <v>19786.759999999998</v>
      </c>
      <c r="F86" s="100">
        <f>E86/12/B12</f>
        <v>0.13025892133489106</v>
      </c>
      <c r="G86" s="18">
        <f>C86-E86</f>
        <v>-39.33100519999789</v>
      </c>
      <c r="H86" s="107">
        <f>D86-F86</f>
        <v>-2.5892133489105462E-4</v>
      </c>
      <c r="I86" s="101" t="s">
        <v>119</v>
      </c>
    </row>
    <row r="87" spans="1:11" x14ac:dyDescent="0.25">
      <c r="A87" s="3" t="s">
        <v>110</v>
      </c>
      <c r="B87" s="85" t="s">
        <v>177</v>
      </c>
      <c r="C87" s="137"/>
      <c r="D87" s="100"/>
      <c r="E87" s="137"/>
      <c r="F87" s="100"/>
      <c r="G87" s="137"/>
      <c r="H87" s="100"/>
      <c r="I87" s="33"/>
    </row>
    <row r="88" spans="1:11" x14ac:dyDescent="0.25">
      <c r="A88" s="71"/>
      <c r="B88" s="85"/>
      <c r="C88" s="137"/>
      <c r="D88" s="100"/>
      <c r="E88" s="137"/>
      <c r="F88" s="100"/>
      <c r="G88" s="137"/>
      <c r="H88" s="100"/>
      <c r="I88" s="33"/>
    </row>
    <row r="89" spans="1:11" x14ac:dyDescent="0.25">
      <c r="A89" s="135" t="s">
        <v>139</v>
      </c>
      <c r="B89" s="136" t="s">
        <v>112</v>
      </c>
      <c r="C89" s="18">
        <f>D89*12*12658.60833</f>
        <v>48609.055987199994</v>
      </c>
      <c r="D89" s="107">
        <v>0.32</v>
      </c>
      <c r="E89" s="18">
        <f>F89*12*12658.60833</f>
        <v>48609.055987199994</v>
      </c>
      <c r="F89" s="107">
        <v>0.32</v>
      </c>
      <c r="G89" s="18">
        <f>C89-E89</f>
        <v>0</v>
      </c>
      <c r="H89" s="107">
        <f>D89-F89</f>
        <v>0</v>
      </c>
      <c r="I89" s="101"/>
    </row>
    <row r="90" spans="1:11" x14ac:dyDescent="0.25">
      <c r="A90" s="3" t="s">
        <v>140</v>
      </c>
      <c r="B90" s="85" t="s">
        <v>5</v>
      </c>
      <c r="C90" s="137"/>
      <c r="D90" s="100"/>
      <c r="E90" s="137"/>
      <c r="F90" s="100"/>
      <c r="G90" s="137"/>
      <c r="H90" s="100"/>
      <c r="I90" s="33"/>
    </row>
    <row r="91" spans="1:11" x14ac:dyDescent="0.25">
      <c r="A91" s="147" t="s">
        <v>141</v>
      </c>
      <c r="B91" s="138"/>
      <c r="C91" s="139"/>
      <c r="D91" s="140"/>
      <c r="E91" s="139"/>
      <c r="F91" s="140"/>
      <c r="G91" s="139"/>
      <c r="H91" s="140"/>
      <c r="I91" s="33"/>
      <c r="K91" s="23"/>
    </row>
    <row r="92" spans="1:11" x14ac:dyDescent="0.25">
      <c r="A92" s="135" t="s">
        <v>167</v>
      </c>
      <c r="B92" s="148" t="s">
        <v>114</v>
      </c>
      <c r="C92" s="18">
        <f>D92*12*12658.60833</f>
        <v>360010.82090519997</v>
      </c>
      <c r="D92" s="7">
        <v>2.37</v>
      </c>
      <c r="E92" s="18">
        <v>359891.99</v>
      </c>
      <c r="F92" s="7">
        <f>E92/12/B12</f>
        <v>2.3692177200545919</v>
      </c>
      <c r="G92" s="18">
        <f>C92-E92</f>
        <v>118.83090519998223</v>
      </c>
      <c r="H92" s="107">
        <f>D92-F92</f>
        <v>7.8227994540824852E-4</v>
      </c>
      <c r="I92" s="101" t="s">
        <v>118</v>
      </c>
    </row>
    <row r="93" spans="1:11" x14ac:dyDescent="0.25">
      <c r="A93" s="147" t="s">
        <v>124</v>
      </c>
      <c r="B93" s="149"/>
      <c r="C93" s="150"/>
      <c r="D93" s="151"/>
      <c r="E93" s="139"/>
      <c r="F93" s="151"/>
      <c r="G93" s="139"/>
      <c r="H93" s="140"/>
      <c r="I93" s="33"/>
    </row>
    <row r="94" spans="1:11" x14ac:dyDescent="0.25">
      <c r="A94" s="135" t="s">
        <v>111</v>
      </c>
      <c r="B94" s="148" t="s">
        <v>112</v>
      </c>
      <c r="C94" s="18">
        <f>D94*12*12658.60833</f>
        <v>31899.692991599997</v>
      </c>
      <c r="D94" s="7">
        <v>0.21</v>
      </c>
      <c r="E94" s="18">
        <f>F94*12*12658.60833</f>
        <v>31899.692991599997</v>
      </c>
      <c r="F94" s="7">
        <v>0.21</v>
      </c>
      <c r="G94" s="18">
        <f>C94-E94</f>
        <v>0</v>
      </c>
      <c r="H94" s="107">
        <f>D94-F94</f>
        <v>0</v>
      </c>
      <c r="I94" s="33"/>
    </row>
    <row r="95" spans="1:11" x14ac:dyDescent="0.25">
      <c r="A95" s="147" t="s">
        <v>137</v>
      </c>
      <c r="B95" s="152"/>
      <c r="C95" s="150"/>
      <c r="D95" s="151"/>
      <c r="E95" s="139"/>
      <c r="F95" s="151"/>
      <c r="G95" s="139"/>
      <c r="H95" s="140"/>
      <c r="I95" s="33"/>
    </row>
    <row r="96" spans="1:11" x14ac:dyDescent="0.25">
      <c r="A96" s="153" t="s">
        <v>168</v>
      </c>
      <c r="B96" s="148" t="s">
        <v>112</v>
      </c>
      <c r="C96" s="18">
        <f>D96*12*12658.60833</f>
        <v>22785.494993999997</v>
      </c>
      <c r="D96" s="7">
        <v>0.15</v>
      </c>
      <c r="E96" s="18">
        <f>F96*12*12658.60833</f>
        <v>22785.494993999997</v>
      </c>
      <c r="F96" s="7">
        <v>0.15</v>
      </c>
      <c r="G96" s="18">
        <f>C96-E96</f>
        <v>0</v>
      </c>
      <c r="H96" s="107">
        <f>D96-F96</f>
        <v>0</v>
      </c>
      <c r="I96" s="33"/>
    </row>
    <row r="97" spans="1:14" x14ac:dyDescent="0.25">
      <c r="A97" s="154" t="s">
        <v>142</v>
      </c>
      <c r="B97" s="149"/>
      <c r="C97" s="150"/>
      <c r="D97" s="151"/>
      <c r="E97" s="139"/>
      <c r="F97" s="151"/>
      <c r="G97" s="139"/>
      <c r="H97" s="140"/>
      <c r="I97" s="33"/>
    </row>
    <row r="98" spans="1:14" x14ac:dyDescent="0.25">
      <c r="A98" s="155" t="s">
        <v>173</v>
      </c>
      <c r="B98" s="148" t="s">
        <v>112</v>
      </c>
      <c r="C98" s="18">
        <f>D98*12*12658.60833</f>
        <v>16709.3629956</v>
      </c>
      <c r="D98" s="7">
        <v>0.11</v>
      </c>
      <c r="E98" s="18">
        <v>56.01</v>
      </c>
      <c r="F98" s="7">
        <f>E98/12/B12</f>
        <v>3.6872141694583893E-4</v>
      </c>
      <c r="G98" s="18">
        <f>C98-E98</f>
        <v>16653.352995600002</v>
      </c>
      <c r="H98" s="107">
        <f>D98-F98</f>
        <v>0.10963127858305416</v>
      </c>
      <c r="I98" s="101" t="s">
        <v>120</v>
      </c>
    </row>
    <row r="99" spans="1:14" x14ac:dyDescent="0.25">
      <c r="A99" s="155" t="s">
        <v>174</v>
      </c>
      <c r="B99" s="156"/>
      <c r="C99" s="157"/>
      <c r="D99" s="158"/>
      <c r="E99" s="157"/>
      <c r="F99" s="100"/>
      <c r="G99" s="137"/>
      <c r="H99" s="100"/>
      <c r="I99" s="33"/>
    </row>
    <row r="100" spans="1:14" x14ac:dyDescent="0.25">
      <c r="A100" s="135" t="s">
        <v>143</v>
      </c>
      <c r="B100" s="159"/>
      <c r="C100" s="160">
        <f>C19+C29+C44+C48+C59+C86+C89+C92+C94+C96+C98</f>
        <v>3759606.6740099988</v>
      </c>
      <c r="D100" s="7">
        <f>D19+D29+D44+D48+D59+D86+D89+D92+D94+D96+D98</f>
        <v>24.749999999999996</v>
      </c>
      <c r="E100" s="160">
        <f>E19+E29+E44+E48+E59+E86+E89+E92+E94+E96+E98</f>
        <v>3725860.5913863992</v>
      </c>
      <c r="F100" s="7">
        <f>F19+F29+F44+F48+F59+F86+F89+F92+F94+F96+F98</f>
        <v>24.527844966946169</v>
      </c>
      <c r="G100" s="18">
        <f>C100-E100</f>
        <v>33746.082623599563</v>
      </c>
      <c r="H100" s="107">
        <f>D100-F100</f>
        <v>0.22215503305382711</v>
      </c>
      <c r="I100" s="33"/>
    </row>
    <row r="101" spans="1:14" x14ac:dyDescent="0.25">
      <c r="A101" s="147" t="s">
        <v>144</v>
      </c>
      <c r="B101" s="149"/>
      <c r="C101" s="150"/>
      <c r="D101" s="151"/>
      <c r="E101" s="139"/>
      <c r="F101" s="140"/>
      <c r="G101" s="139"/>
      <c r="H101" s="140"/>
      <c r="I101" s="33"/>
    </row>
    <row r="102" spans="1:14" x14ac:dyDescent="0.25">
      <c r="A102" s="135" t="s">
        <v>169</v>
      </c>
      <c r="B102" s="159"/>
      <c r="C102" s="18">
        <f>D102*12*12658.60833</f>
        <v>489128.6258712</v>
      </c>
      <c r="D102" s="7">
        <v>3.22</v>
      </c>
      <c r="E102" s="18">
        <f>F102*12*12658.60833</f>
        <v>489128.6258712</v>
      </c>
      <c r="F102" s="107">
        <v>3.22</v>
      </c>
      <c r="G102" s="18">
        <f>C102-E102</f>
        <v>0</v>
      </c>
      <c r="H102" s="107">
        <f>D102-F102</f>
        <v>0</v>
      </c>
      <c r="I102" s="33"/>
    </row>
    <row r="103" spans="1:14" x14ac:dyDescent="0.25">
      <c r="A103" s="147" t="s">
        <v>145</v>
      </c>
      <c r="B103" s="149"/>
      <c r="C103" s="150"/>
      <c r="D103" s="151"/>
      <c r="E103" s="139"/>
      <c r="F103" s="140"/>
      <c r="G103" s="139"/>
      <c r="H103" s="140"/>
      <c r="I103" s="33"/>
    </row>
    <row r="104" spans="1:14" x14ac:dyDescent="0.25">
      <c r="A104" s="135" t="s">
        <v>146</v>
      </c>
      <c r="B104" s="159"/>
      <c r="C104" s="160">
        <f>C100+C102</f>
        <v>4248735.2998811984</v>
      </c>
      <c r="D104" s="7">
        <f>D100+D102</f>
        <v>27.969999999999995</v>
      </c>
      <c r="E104" s="160">
        <f>E100+E102</f>
        <v>4214989.2172575993</v>
      </c>
      <c r="F104" s="7">
        <f>F100+F102</f>
        <v>27.747844966946168</v>
      </c>
      <c r="G104" s="18">
        <f>C104-E104</f>
        <v>33746.082623599097</v>
      </c>
      <c r="H104" s="107">
        <f>D104-F104</f>
        <v>0.22215503305382711</v>
      </c>
      <c r="I104" s="33"/>
    </row>
    <row r="105" spans="1:14" x14ac:dyDescent="0.25">
      <c r="A105" s="147" t="s">
        <v>147</v>
      </c>
      <c r="B105" s="149"/>
      <c r="C105" s="150"/>
      <c r="D105" s="151"/>
      <c r="E105" s="139"/>
      <c r="F105" s="140"/>
      <c r="G105" s="139"/>
      <c r="H105" s="140"/>
      <c r="I105" s="33"/>
    </row>
    <row r="106" spans="1:14" x14ac:dyDescent="0.25">
      <c r="A106" s="3" t="s">
        <v>148</v>
      </c>
      <c r="B106" s="161" t="s">
        <v>149</v>
      </c>
      <c r="C106" s="18">
        <f>D106*12*12658.60833</f>
        <v>539256.71485799993</v>
      </c>
      <c r="D106" s="7">
        <v>3.55</v>
      </c>
      <c r="E106" s="18">
        <v>338286.88</v>
      </c>
      <c r="F106" s="107">
        <f>E106/12/B12</f>
        <v>2.226988354361489</v>
      </c>
      <c r="G106" s="162">
        <f>C106-E106</f>
        <v>200969.83485799993</v>
      </c>
      <c r="H106" s="107">
        <f>D106-F106</f>
        <v>1.3230116456385108</v>
      </c>
      <c r="I106" s="101" t="s">
        <v>235</v>
      </c>
      <c r="K106" s="27"/>
      <c r="N106" s="27"/>
    </row>
    <row r="107" spans="1:14" x14ac:dyDescent="0.25">
      <c r="A107" s="3" t="s">
        <v>150</v>
      </c>
      <c r="B107" s="156"/>
      <c r="C107" s="157"/>
      <c r="D107" s="158"/>
      <c r="E107" s="137"/>
      <c r="F107" s="100"/>
      <c r="G107" s="163"/>
      <c r="H107" s="100"/>
      <c r="I107" s="33"/>
      <c r="K107" s="27"/>
    </row>
    <row r="108" spans="1:14" x14ac:dyDescent="0.25">
      <c r="A108" s="3" t="s">
        <v>151</v>
      </c>
      <c r="B108" s="156"/>
      <c r="C108" s="157"/>
      <c r="D108" s="158"/>
      <c r="E108" s="137"/>
      <c r="F108" s="100"/>
      <c r="G108" s="163"/>
      <c r="H108" s="100"/>
      <c r="I108" s="33"/>
    </row>
    <row r="109" spans="1:14" x14ac:dyDescent="0.25">
      <c r="A109" s="135" t="s">
        <v>155</v>
      </c>
      <c r="B109" s="148" t="s">
        <v>158</v>
      </c>
      <c r="C109" s="18">
        <f>D109*12*12658.60833</f>
        <v>1128641.5187027999</v>
      </c>
      <c r="D109" s="7">
        <v>7.43</v>
      </c>
      <c r="E109" s="18">
        <v>767435.72560000001</v>
      </c>
      <c r="F109" s="107">
        <f>E109/12/B12</f>
        <v>5.0521333361558662</v>
      </c>
      <c r="G109" s="162">
        <f>C109-E109</f>
        <v>361205.79310279991</v>
      </c>
      <c r="H109" s="107">
        <f>D109-F109</f>
        <v>2.3778666638441335</v>
      </c>
      <c r="I109" s="33" t="s">
        <v>118</v>
      </c>
    </row>
    <row r="110" spans="1:14" x14ac:dyDescent="0.25">
      <c r="A110" s="3" t="s">
        <v>156</v>
      </c>
      <c r="B110" s="161" t="s">
        <v>159</v>
      </c>
      <c r="C110" s="157"/>
      <c r="D110" s="158"/>
      <c r="E110" s="137"/>
      <c r="F110" s="100"/>
      <c r="G110" s="163"/>
      <c r="H110" s="100"/>
      <c r="I110" s="33"/>
    </row>
    <row r="111" spans="1:14" x14ac:dyDescent="0.25">
      <c r="A111" s="3" t="s">
        <v>193</v>
      </c>
      <c r="B111" s="161"/>
      <c r="C111" s="157"/>
      <c r="D111" s="158"/>
      <c r="E111" s="137"/>
      <c r="F111" s="100"/>
      <c r="G111" s="163"/>
      <c r="H111" s="100"/>
      <c r="I111" s="33"/>
    </row>
    <row r="112" spans="1:14" x14ac:dyDescent="0.25">
      <c r="A112" s="3" t="s">
        <v>194</v>
      </c>
      <c r="B112" s="161"/>
      <c r="C112" s="157"/>
      <c r="D112" s="158"/>
      <c r="E112" s="137"/>
      <c r="F112" s="100"/>
      <c r="G112" s="163"/>
      <c r="H112" s="100"/>
      <c r="I112" s="33"/>
    </row>
    <row r="113" spans="1:11" x14ac:dyDescent="0.25">
      <c r="A113" s="147" t="s">
        <v>195</v>
      </c>
      <c r="B113" s="152"/>
      <c r="C113" s="150"/>
      <c r="D113" s="151"/>
      <c r="E113" s="139"/>
      <c r="F113" s="140"/>
      <c r="G113" s="164"/>
      <c r="H113" s="140"/>
      <c r="I113" s="33"/>
    </row>
    <row r="114" spans="1:11" ht="15.75" customHeight="1" x14ac:dyDescent="0.25">
      <c r="A114" s="3" t="s">
        <v>157</v>
      </c>
      <c r="B114" s="161" t="s">
        <v>158</v>
      </c>
      <c r="C114" s="18">
        <f>D114*12*12658.60833</f>
        <v>19747.428994800001</v>
      </c>
      <c r="D114" s="158">
        <v>0.13</v>
      </c>
      <c r="E114" s="18">
        <v>14304.207</v>
      </c>
      <c r="F114" s="100">
        <f>E114/12/B12</f>
        <v>9.416653228578091E-2</v>
      </c>
      <c r="G114" s="162">
        <f>C114-E114</f>
        <v>5443.2219948000002</v>
      </c>
      <c r="H114" s="107">
        <f>D114-F114</f>
        <v>3.5833467714219094E-2</v>
      </c>
      <c r="I114" s="33" t="s">
        <v>236</v>
      </c>
    </row>
    <row r="115" spans="1:11" ht="15.75" customHeight="1" x14ac:dyDescent="0.25">
      <c r="A115" s="3" t="s">
        <v>196</v>
      </c>
      <c r="B115" s="161" t="s">
        <v>159</v>
      </c>
      <c r="C115" s="157"/>
      <c r="D115" s="158"/>
      <c r="E115" s="137"/>
      <c r="F115" s="100"/>
      <c r="G115" s="163"/>
      <c r="H115" s="100"/>
      <c r="I115" s="33"/>
    </row>
    <row r="116" spans="1:11" ht="15.75" customHeight="1" x14ac:dyDescent="0.25">
      <c r="A116" s="3"/>
      <c r="B116" s="156"/>
      <c r="C116" s="157"/>
      <c r="D116" s="158"/>
      <c r="E116" s="137"/>
      <c r="F116" s="100"/>
      <c r="G116" s="163"/>
      <c r="H116" s="100"/>
      <c r="I116" s="33"/>
    </row>
    <row r="117" spans="1:11" ht="15.75" customHeight="1" x14ac:dyDescent="0.25">
      <c r="A117" s="135" t="s">
        <v>175</v>
      </c>
      <c r="B117" s="148" t="s">
        <v>158</v>
      </c>
      <c r="C117" s="18">
        <f>D117*12*12658.60833</f>
        <v>51647.121986399994</v>
      </c>
      <c r="D117" s="7">
        <v>0.34</v>
      </c>
      <c r="E117" s="18">
        <v>15063.48</v>
      </c>
      <c r="F117" s="107">
        <f>E117/12/B12</f>
        <v>9.9164929293613757E-2</v>
      </c>
      <c r="G117" s="162">
        <f>C117-E117</f>
        <v>36583.641986399991</v>
      </c>
      <c r="H117" s="107">
        <f>D117-F117</f>
        <v>0.24083507070638627</v>
      </c>
      <c r="I117" s="33" t="s">
        <v>232</v>
      </c>
    </row>
    <row r="118" spans="1:11" ht="15.75" customHeight="1" x14ac:dyDescent="0.25">
      <c r="A118" s="147" t="s">
        <v>113</v>
      </c>
      <c r="B118" s="152" t="s">
        <v>159</v>
      </c>
      <c r="C118" s="150"/>
      <c r="D118" s="151"/>
      <c r="E118" s="139"/>
      <c r="F118" s="140"/>
      <c r="G118" s="164"/>
      <c r="H118" s="140"/>
      <c r="I118" s="33"/>
    </row>
    <row r="119" spans="1:11" x14ac:dyDescent="0.25">
      <c r="A119" s="135" t="s">
        <v>160</v>
      </c>
      <c r="B119" s="148" t="s">
        <v>126</v>
      </c>
      <c r="C119" s="18">
        <f>D119*12*12658.60833</f>
        <v>34937.758990800001</v>
      </c>
      <c r="D119" s="7">
        <v>0.23</v>
      </c>
      <c r="E119" s="18">
        <v>30378.18</v>
      </c>
      <c r="F119" s="107">
        <f>E119/12/B12</f>
        <v>0.19998367387673177</v>
      </c>
      <c r="G119" s="162">
        <f>C119-E119</f>
        <v>4559.5789908000006</v>
      </c>
      <c r="H119" s="107">
        <f>D119-F119</f>
        <v>3.0016326123268239E-2</v>
      </c>
      <c r="I119" s="33" t="s">
        <v>233</v>
      </c>
      <c r="K119" s="27"/>
    </row>
    <row r="120" spans="1:11" x14ac:dyDescent="0.25">
      <c r="A120" s="3" t="s">
        <v>125</v>
      </c>
      <c r="B120" s="156"/>
      <c r="C120" s="157"/>
      <c r="D120" s="158"/>
      <c r="E120" s="137"/>
      <c r="F120" s="100"/>
      <c r="G120" s="163"/>
      <c r="H120" s="100"/>
      <c r="I120" s="33"/>
    </row>
    <row r="121" spans="1:11" x14ac:dyDescent="0.25">
      <c r="A121" s="135" t="s">
        <v>176</v>
      </c>
      <c r="B121" s="148" t="s">
        <v>126</v>
      </c>
      <c r="C121" s="18">
        <f>D121*12*12658.60833</f>
        <v>195955.2569484</v>
      </c>
      <c r="D121" s="107">
        <v>1.29</v>
      </c>
      <c r="E121" s="18">
        <v>187103.69</v>
      </c>
      <c r="F121" s="107">
        <f>E121/12/B12</f>
        <v>1.2317289357720944</v>
      </c>
      <c r="G121" s="162">
        <f>C121-E121</f>
        <v>8851.5669483999955</v>
      </c>
      <c r="H121" s="107">
        <f>D121-F121</f>
        <v>5.8271064227905622E-2</v>
      </c>
      <c r="I121" s="101" t="s">
        <v>234</v>
      </c>
      <c r="K121" s="27"/>
    </row>
    <row r="122" spans="1:11" x14ac:dyDescent="0.25">
      <c r="A122" s="3" t="s">
        <v>161</v>
      </c>
      <c r="B122" s="85"/>
      <c r="C122" s="137"/>
      <c r="D122" s="100"/>
      <c r="E122" s="137"/>
      <c r="F122" s="100"/>
      <c r="G122" s="163"/>
      <c r="H122" s="100"/>
      <c r="I122" s="33"/>
    </row>
    <row r="123" spans="1:11" x14ac:dyDescent="0.25">
      <c r="A123" s="4" t="s">
        <v>152</v>
      </c>
      <c r="B123" s="165"/>
      <c r="C123" s="18">
        <f>C106+C109+C119+C121+C114+C117</f>
        <v>1970185.8004812</v>
      </c>
      <c r="D123" s="107">
        <f>D106+D109+D119+D121+D114+D117</f>
        <v>12.97</v>
      </c>
      <c r="E123" s="18">
        <f>E106+E109+E119+E121+E114+E117</f>
        <v>1352572.1625999997</v>
      </c>
      <c r="F123" s="107">
        <f>F106+F109+F119+F121+F114+F117</f>
        <v>8.9041657617455776</v>
      </c>
      <c r="G123" s="162">
        <f>C123-E123</f>
        <v>617613.63788120029</v>
      </c>
      <c r="H123" s="107">
        <f>D123-F123</f>
        <v>4.065834238254423</v>
      </c>
      <c r="I123" s="101"/>
    </row>
    <row r="124" spans="1:11" ht="15.75" thickBot="1" x14ac:dyDescent="0.3">
      <c r="A124" s="5" t="s">
        <v>153</v>
      </c>
      <c r="B124" s="72"/>
      <c r="C124" s="166"/>
      <c r="D124" s="167"/>
      <c r="E124" s="166"/>
      <c r="F124" s="167"/>
      <c r="G124" s="166"/>
      <c r="H124" s="167"/>
      <c r="I124" s="33"/>
    </row>
    <row r="125" spans="1:11" x14ac:dyDescent="0.25">
      <c r="A125" s="168" t="s">
        <v>154</v>
      </c>
      <c r="B125" s="169"/>
      <c r="C125" s="170">
        <f>C104+C123</f>
        <v>6218921.1003623987</v>
      </c>
      <c r="D125" s="171">
        <f>D104+D123</f>
        <v>40.94</v>
      </c>
      <c r="E125" s="15">
        <f>E104+E123</f>
        <v>5567561.3798575988</v>
      </c>
      <c r="F125" s="171">
        <f>F104+F123</f>
        <v>36.652010728691749</v>
      </c>
      <c r="G125" s="172">
        <f>C125-E125</f>
        <v>651359.72050479986</v>
      </c>
      <c r="H125" s="173">
        <f>D125-F125</f>
        <v>4.2879892713082484</v>
      </c>
      <c r="I125" s="33"/>
    </row>
    <row r="126" spans="1:11" ht="15.75" thickBot="1" x14ac:dyDescent="0.3">
      <c r="A126" s="174"/>
      <c r="B126" s="175"/>
      <c r="C126" s="176"/>
      <c r="D126" s="177"/>
      <c r="E126" s="16"/>
      <c r="F126" s="178"/>
      <c r="G126" s="16"/>
      <c r="H126" s="178"/>
      <c r="I126" s="33"/>
    </row>
    <row r="127" spans="1:11" x14ac:dyDescent="0.25">
      <c r="A127" s="179" t="s">
        <v>209</v>
      </c>
      <c r="B127" s="180"/>
      <c r="C127" s="17"/>
      <c r="D127" s="181"/>
      <c r="E127" s="17"/>
      <c r="F127" s="182"/>
      <c r="G127" s="183"/>
      <c r="H127" s="184"/>
      <c r="I127" s="185"/>
    </row>
    <row r="128" spans="1:11" x14ac:dyDescent="0.25">
      <c r="A128" s="186" t="s">
        <v>210</v>
      </c>
      <c r="B128" s="187"/>
      <c r="C128" s="9"/>
      <c r="D128" s="188"/>
      <c r="E128" s="11">
        <v>29380</v>
      </c>
      <c r="F128" s="189"/>
      <c r="G128" s="190"/>
      <c r="H128" s="191"/>
      <c r="I128" s="192" t="s">
        <v>201</v>
      </c>
    </row>
    <row r="129" spans="1:9" x14ac:dyDescent="0.25">
      <c r="A129" s="141" t="s">
        <v>211</v>
      </c>
      <c r="B129" s="193"/>
      <c r="C129" s="8"/>
      <c r="D129" s="194"/>
      <c r="E129" s="8"/>
      <c r="F129" s="195"/>
      <c r="G129" s="196"/>
      <c r="H129" s="197"/>
      <c r="I129" s="185"/>
    </row>
    <row r="130" spans="1:9" x14ac:dyDescent="0.25">
      <c r="A130" s="186" t="s">
        <v>212</v>
      </c>
      <c r="B130" s="187"/>
      <c r="C130" s="9"/>
      <c r="D130" s="188"/>
      <c r="E130" s="11">
        <v>81868.5</v>
      </c>
      <c r="F130" s="198"/>
      <c r="G130" s="190"/>
      <c r="H130" s="191"/>
      <c r="I130" s="192" t="s">
        <v>201</v>
      </c>
    </row>
    <row r="131" spans="1:9" x14ac:dyDescent="0.25">
      <c r="A131" s="141" t="s">
        <v>213</v>
      </c>
      <c r="B131" s="193"/>
      <c r="C131" s="8"/>
      <c r="D131" s="194"/>
      <c r="E131" s="8"/>
      <c r="F131" s="195"/>
      <c r="G131" s="196"/>
      <c r="H131" s="197"/>
      <c r="I131" s="192"/>
    </row>
    <row r="132" spans="1:9" x14ac:dyDescent="0.25">
      <c r="A132" s="186" t="s">
        <v>214</v>
      </c>
      <c r="B132" s="187"/>
      <c r="C132" s="9"/>
      <c r="D132" s="188"/>
      <c r="E132" s="9">
        <v>30298.880000000001</v>
      </c>
      <c r="F132" s="198"/>
      <c r="G132" s="190"/>
      <c r="H132" s="191"/>
      <c r="I132" s="192" t="s">
        <v>201</v>
      </c>
    </row>
    <row r="133" spans="1:9" x14ac:dyDescent="0.25">
      <c r="A133" s="141" t="s">
        <v>216</v>
      </c>
      <c r="B133" s="193"/>
      <c r="C133" s="8"/>
      <c r="D133" s="194"/>
      <c r="E133" s="8"/>
      <c r="F133" s="195"/>
      <c r="G133" s="196"/>
      <c r="H133" s="197"/>
      <c r="I133" s="192"/>
    </row>
    <row r="134" spans="1:9" x14ac:dyDescent="0.25">
      <c r="A134" s="186" t="s">
        <v>217</v>
      </c>
      <c r="B134" s="187"/>
      <c r="C134" s="9"/>
      <c r="D134" s="188"/>
      <c r="E134" s="11">
        <v>16950</v>
      </c>
      <c r="F134" s="198"/>
      <c r="G134" s="190"/>
      <c r="H134" s="191"/>
      <c r="I134" s="192" t="s">
        <v>201</v>
      </c>
    </row>
    <row r="135" spans="1:9" x14ac:dyDescent="0.25">
      <c r="A135" s="141" t="s">
        <v>218</v>
      </c>
      <c r="B135" s="193"/>
      <c r="C135" s="8"/>
      <c r="D135" s="194"/>
      <c r="E135" s="8"/>
      <c r="F135" s="195"/>
      <c r="G135" s="196"/>
      <c r="H135" s="197"/>
      <c r="I135" s="185"/>
    </row>
    <row r="136" spans="1:9" x14ac:dyDescent="0.25">
      <c r="A136" s="186" t="s">
        <v>219</v>
      </c>
      <c r="B136" s="187"/>
      <c r="C136" s="9"/>
      <c r="D136" s="188"/>
      <c r="E136" s="9">
        <v>12474.07</v>
      </c>
      <c r="F136" s="198"/>
      <c r="G136" s="190"/>
      <c r="H136" s="191"/>
      <c r="I136" s="192" t="s">
        <v>197</v>
      </c>
    </row>
    <row r="137" spans="1:9" x14ac:dyDescent="0.25">
      <c r="A137" s="141" t="s">
        <v>220</v>
      </c>
      <c r="B137" s="193"/>
      <c r="C137" s="8"/>
      <c r="D137" s="194"/>
      <c r="E137" s="8"/>
      <c r="F137" s="195"/>
      <c r="G137" s="196"/>
      <c r="H137" s="197"/>
      <c r="I137" s="185"/>
    </row>
    <row r="138" spans="1:9" x14ac:dyDescent="0.25">
      <c r="A138" s="144" t="s">
        <v>221</v>
      </c>
      <c r="B138" s="199"/>
      <c r="C138" s="10"/>
      <c r="D138" s="200"/>
      <c r="E138" s="10"/>
      <c r="F138" s="201"/>
      <c r="G138" s="30"/>
      <c r="H138" s="202"/>
      <c r="I138" s="185"/>
    </row>
    <row r="139" spans="1:9" x14ac:dyDescent="0.25">
      <c r="A139" s="144" t="s">
        <v>222</v>
      </c>
      <c r="B139" s="199"/>
      <c r="C139" s="10"/>
      <c r="D139" s="200"/>
      <c r="E139" s="10"/>
      <c r="F139" s="201"/>
      <c r="G139" s="30"/>
      <c r="H139" s="202"/>
      <c r="I139" s="185"/>
    </row>
    <row r="140" spans="1:9" x14ac:dyDescent="0.25">
      <c r="A140" s="186" t="s">
        <v>223</v>
      </c>
      <c r="B140" s="187"/>
      <c r="C140" s="9"/>
      <c r="D140" s="188"/>
      <c r="E140" s="9">
        <v>3685.99</v>
      </c>
      <c r="F140" s="198"/>
      <c r="G140" s="190"/>
      <c r="H140" s="191"/>
      <c r="I140" s="192" t="s">
        <v>201</v>
      </c>
    </row>
    <row r="141" spans="1:9" x14ac:dyDescent="0.25">
      <c r="A141" s="141" t="s">
        <v>224</v>
      </c>
      <c r="B141" s="193"/>
      <c r="C141" s="8"/>
      <c r="D141" s="194"/>
      <c r="E141" s="8"/>
      <c r="F141" s="195"/>
      <c r="G141" s="196"/>
      <c r="H141" s="197"/>
      <c r="I141" s="185"/>
    </row>
    <row r="142" spans="1:9" x14ac:dyDescent="0.25">
      <c r="A142" s="186" t="s">
        <v>225</v>
      </c>
      <c r="B142" s="187"/>
      <c r="C142" s="9"/>
      <c r="D142" s="188"/>
      <c r="E142" s="9">
        <v>35925.32</v>
      </c>
      <c r="F142" s="198"/>
      <c r="G142" s="190"/>
      <c r="H142" s="191"/>
      <c r="I142" s="192" t="s">
        <v>226</v>
      </c>
    </row>
    <row r="143" spans="1:9" x14ac:dyDescent="0.25">
      <c r="A143" s="141" t="s">
        <v>216</v>
      </c>
      <c r="B143" s="193"/>
      <c r="C143" s="8"/>
      <c r="D143" s="194"/>
      <c r="E143" s="18"/>
      <c r="F143" s="195"/>
      <c r="G143" s="196"/>
      <c r="H143" s="197"/>
      <c r="I143" s="192"/>
    </row>
    <row r="144" spans="1:9" x14ac:dyDescent="0.25">
      <c r="A144" s="144" t="s">
        <v>217</v>
      </c>
      <c r="B144" s="199"/>
      <c r="C144" s="10"/>
      <c r="D144" s="200"/>
      <c r="E144" s="137"/>
      <c r="F144" s="201"/>
      <c r="G144" s="30"/>
      <c r="H144" s="202"/>
      <c r="I144" s="192"/>
    </row>
    <row r="145" spans="1:9" x14ac:dyDescent="0.25">
      <c r="A145" s="186" t="s">
        <v>227</v>
      </c>
      <c r="B145" s="187"/>
      <c r="C145" s="9"/>
      <c r="D145" s="188"/>
      <c r="E145" s="11">
        <v>15000</v>
      </c>
      <c r="F145" s="198"/>
      <c r="G145" s="190"/>
      <c r="H145" s="191"/>
      <c r="I145" s="192" t="s">
        <v>228</v>
      </c>
    </row>
    <row r="146" spans="1:9" x14ac:dyDescent="0.25">
      <c r="A146" s="141" t="s">
        <v>229</v>
      </c>
      <c r="B146" s="193"/>
      <c r="C146" s="8"/>
      <c r="D146" s="194"/>
      <c r="E146" s="203"/>
      <c r="F146" s="195"/>
      <c r="G146" s="196"/>
      <c r="H146" s="197"/>
      <c r="I146" s="192"/>
    </row>
    <row r="147" spans="1:9" ht="15.75" thickBot="1" x14ac:dyDescent="0.3">
      <c r="A147" s="204" t="s">
        <v>230</v>
      </c>
      <c r="B147" s="205"/>
      <c r="C147" s="206"/>
      <c r="D147" s="207"/>
      <c r="E147" s="208">
        <v>4842.2299999999996</v>
      </c>
      <c r="F147" s="209"/>
      <c r="G147" s="210"/>
      <c r="H147" s="211"/>
      <c r="I147" s="192" t="s">
        <v>231</v>
      </c>
    </row>
    <row r="148" spans="1:9" x14ac:dyDescent="0.25">
      <c r="A148" s="212"/>
      <c r="B148" s="212"/>
      <c r="C148" s="213"/>
      <c r="D148" s="214"/>
      <c r="E148" s="13"/>
      <c r="F148" s="215"/>
      <c r="G148" s="30"/>
      <c r="H148" s="36"/>
      <c r="I148" s="192"/>
    </row>
    <row r="149" spans="1:9" x14ac:dyDescent="0.25">
      <c r="A149" s="212"/>
      <c r="B149" s="212"/>
      <c r="C149" s="213"/>
      <c r="D149" s="214"/>
      <c r="E149" s="13"/>
      <c r="F149" s="216"/>
      <c r="H149" s="24"/>
    </row>
    <row r="150" spans="1:9" x14ac:dyDescent="0.25">
      <c r="A150" s="23"/>
      <c r="B150" s="23"/>
      <c r="C150" s="23"/>
      <c r="D150" s="23"/>
      <c r="E150" s="23"/>
      <c r="F150" s="23"/>
      <c r="G150" s="23"/>
      <c r="H150" s="23"/>
      <c r="I150" s="33"/>
    </row>
    <row r="151" spans="1:9" ht="15.75" x14ac:dyDescent="0.25">
      <c r="A151" s="20" t="s">
        <v>237</v>
      </c>
      <c r="B151" s="20"/>
      <c r="C151" s="20"/>
      <c r="D151" s="20" t="s">
        <v>5</v>
      </c>
      <c r="E151" s="20" t="s">
        <v>5</v>
      </c>
      <c r="F151" s="20"/>
      <c r="G151" s="20"/>
      <c r="H151" s="20"/>
      <c r="I151" s="22"/>
    </row>
    <row r="152" spans="1:9" ht="15.75" x14ac:dyDescent="0.25">
      <c r="A152" s="20" t="s">
        <v>5</v>
      </c>
      <c r="B152" s="20"/>
      <c r="C152" s="20"/>
      <c r="D152" s="20"/>
      <c r="E152" s="20"/>
      <c r="F152" s="20"/>
      <c r="G152" s="20"/>
      <c r="H152" s="20"/>
      <c r="I152" s="22"/>
    </row>
    <row r="153" spans="1:9" ht="15.75" x14ac:dyDescent="0.25">
      <c r="A153" s="20"/>
      <c r="B153" s="20"/>
      <c r="C153" s="19"/>
      <c r="D153" s="20"/>
      <c r="E153" s="21"/>
      <c r="F153" s="20"/>
      <c r="G153" s="21"/>
      <c r="H153" s="20"/>
      <c r="I153" s="22"/>
    </row>
    <row r="154" spans="1:9" ht="15.75" x14ac:dyDescent="0.25">
      <c r="A154" s="20"/>
      <c r="B154" s="20"/>
      <c r="C154" s="20"/>
      <c r="D154" s="20"/>
      <c r="E154" s="20"/>
      <c r="F154" s="20"/>
      <c r="G154" s="20"/>
      <c r="H154" s="19"/>
      <c r="I154" s="22"/>
    </row>
    <row r="155" spans="1:9" ht="15.75" x14ac:dyDescent="0.25">
      <c r="A155" s="20"/>
      <c r="B155" s="20"/>
      <c r="C155" s="20"/>
      <c r="D155" s="20"/>
      <c r="E155" s="20"/>
      <c r="F155" s="20"/>
      <c r="G155" s="20"/>
      <c r="H155" s="19"/>
      <c r="I155" s="22"/>
    </row>
    <row r="156" spans="1:9" ht="15.75" x14ac:dyDescent="0.25">
      <c r="A156" s="20"/>
      <c r="B156" s="20"/>
      <c r="C156" s="20"/>
      <c r="D156" s="20"/>
      <c r="E156" s="20"/>
      <c r="F156" s="20"/>
      <c r="G156" s="20"/>
      <c r="H156" s="19"/>
      <c r="I156" s="22"/>
    </row>
    <row r="157" spans="1:9" x14ac:dyDescent="0.25">
      <c r="A157" s="23"/>
      <c r="B157" s="23"/>
      <c r="C157" s="23"/>
      <c r="H157" s="24"/>
      <c r="I157" s="25"/>
    </row>
    <row r="158" spans="1:9" x14ac:dyDescent="0.25">
      <c r="A158" s="23"/>
      <c r="B158" s="23"/>
      <c r="C158" s="23"/>
    </row>
    <row r="159" spans="1:9" x14ac:dyDescent="0.25">
      <c r="A159" s="23"/>
      <c r="B159" s="23"/>
      <c r="C159" s="23"/>
      <c r="H159" s="27"/>
    </row>
  </sheetData>
  <pageMargins left="0" right="0" top="0" bottom="0" header="0.31496062992125984" footer="0.31496062992125984"/>
  <pageSetup paperSize="9" scale="2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2025-03-21T04:18:05Z</dcterms:modified>
</cp:coreProperties>
</file>