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2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20" l="1"/>
  <c r="L32" i="20"/>
  <c r="L25" i="20"/>
  <c r="L35" i="20" l="1"/>
  <c r="S18" i="20"/>
  <c r="L18" i="20"/>
  <c r="L20" i="20" l="1"/>
  <c r="R20" i="20"/>
  <c r="P20" i="20"/>
  <c r="O20" i="20"/>
  <c r="F86" i="20"/>
  <c r="E102" i="20"/>
  <c r="E94" i="20"/>
  <c r="E89" i="20"/>
  <c r="E48" i="20"/>
  <c r="E44" i="20"/>
  <c r="E29" i="20"/>
  <c r="E19" i="20"/>
  <c r="F120" i="20"/>
  <c r="F118" i="20"/>
  <c r="F116" i="20"/>
  <c r="F114" i="20"/>
  <c r="F109" i="20"/>
  <c r="F106" i="20"/>
  <c r="F98" i="20"/>
  <c r="F96" i="20"/>
  <c r="F92" i="20"/>
  <c r="F59" i="20"/>
  <c r="C120" i="20"/>
  <c r="C118" i="20"/>
  <c r="C116" i="20"/>
  <c r="C114" i="20"/>
  <c r="C109" i="20"/>
  <c r="C106" i="20"/>
  <c r="C102" i="20"/>
  <c r="C98" i="20"/>
  <c r="C96" i="20"/>
  <c r="C94" i="20"/>
  <c r="C92" i="20"/>
  <c r="C89" i="20"/>
  <c r="C86" i="20"/>
  <c r="C59" i="20"/>
  <c r="C48" i="20"/>
  <c r="C44" i="20"/>
  <c r="C29" i="20"/>
  <c r="C19" i="20"/>
  <c r="B10" i="20"/>
  <c r="F122" i="20" l="1"/>
  <c r="E122" i="20"/>
  <c r="D122" i="20"/>
  <c r="H120" i="20"/>
  <c r="G120" i="20"/>
  <c r="H118" i="20"/>
  <c r="G118" i="20"/>
  <c r="H116" i="20"/>
  <c r="G116" i="20"/>
  <c r="H114" i="20"/>
  <c r="G114" i="20"/>
  <c r="H109" i="20"/>
  <c r="G109" i="20"/>
  <c r="H106" i="20"/>
  <c r="H102" i="20"/>
  <c r="G102" i="20"/>
  <c r="F100" i="20"/>
  <c r="F104" i="20" s="1"/>
  <c r="D100" i="20"/>
  <c r="H98" i="20"/>
  <c r="G98" i="20"/>
  <c r="H96" i="20"/>
  <c r="G96" i="20"/>
  <c r="H94" i="20"/>
  <c r="G94" i="20"/>
  <c r="H92" i="20"/>
  <c r="G92" i="20"/>
  <c r="H89" i="20"/>
  <c r="G89" i="20"/>
  <c r="H86" i="20"/>
  <c r="G86" i="20"/>
  <c r="H59" i="20"/>
  <c r="G59" i="20"/>
  <c r="H48" i="20"/>
  <c r="G48" i="20"/>
  <c r="H44" i="20"/>
  <c r="G44" i="20"/>
  <c r="N29" i="20"/>
  <c r="N32" i="20" s="1"/>
  <c r="M29" i="20"/>
  <c r="M32" i="20" s="1"/>
  <c r="H29" i="20"/>
  <c r="G29" i="20"/>
  <c r="N25" i="20"/>
  <c r="M25" i="20"/>
  <c r="Z22" i="20"/>
  <c r="Y22" i="20"/>
  <c r="X22" i="20"/>
  <c r="W22" i="20"/>
  <c r="V22" i="20"/>
  <c r="T22" i="20"/>
  <c r="Q22" i="20"/>
  <c r="M22" i="20"/>
  <c r="U20" i="20"/>
  <c r="S22" i="20"/>
  <c r="R22" i="20"/>
  <c r="P22" i="20"/>
  <c r="O22" i="20"/>
  <c r="N22" i="20"/>
  <c r="H19" i="20"/>
  <c r="E100" i="20"/>
  <c r="E104" i="20" s="1"/>
  <c r="U18" i="20"/>
  <c r="L22" i="20"/>
  <c r="E124" i="20" l="1"/>
  <c r="E128" i="20" s="1"/>
  <c r="F124" i="20"/>
  <c r="H122" i="20"/>
  <c r="H100" i="20"/>
  <c r="C122" i="20"/>
  <c r="G122" i="20" s="1"/>
  <c r="G106" i="20"/>
  <c r="C100" i="20"/>
  <c r="C104" i="20" s="1"/>
  <c r="D104" i="20"/>
  <c r="D124" i="20" s="1"/>
  <c r="H124" i="20" s="1"/>
  <c r="G19" i="20"/>
  <c r="U22" i="20"/>
  <c r="H104" i="20" l="1"/>
  <c r="G100" i="20"/>
  <c r="C124" i="20"/>
  <c r="G104" i="20"/>
  <c r="G124" i="20" l="1"/>
</calcChain>
</file>

<file path=xl/sharedStrings.xml><?xml version="1.0" encoding="utf-8"?>
<sst xmlns="http://schemas.openxmlformats.org/spreadsheetml/2006/main" count="330" uniqueCount="229">
  <si>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</si>
  <si>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</si>
  <si>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</si>
  <si>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</si>
  <si>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</si>
  <si>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           по многоквартирному дому, расположенному по адресу: Кубовая, 94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</si>
  <si>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</si>
  <si>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</si>
  <si>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</si>
  <si>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</si>
  <si>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Разовый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</si>
  <si>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</si>
  <si>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</si>
  <si>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</si>
  <si>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</si>
  <si>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</si>
  <si>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сбор,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</si>
  <si>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</si>
  <si>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</si>
  <si>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</si>
  <si>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</si>
  <si>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</si>
  <si>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</si>
  <si>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</si>
  <si>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</si>
  <si>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</si>
  <si>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</si>
  <si>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</si>
  <si>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</si>
  <si>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</si>
  <si>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</si>
  <si>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</si>
  <si>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</si>
  <si>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</si>
  <si>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</si>
  <si>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</si>
  <si>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</si>
  <si>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</si>
  <si>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</si>
  <si>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</si>
  <si>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</si>
  <si>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</si>
  <si>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</si>
  <si>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</si>
  <si>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</si>
  <si>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</si>
  <si>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</si>
  <si>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</si>
  <si>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</si>
  <si>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</si>
  <si>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</si>
  <si>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</si>
  <si>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</si>
  <si>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</si>
  <si>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</si>
  <si>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</si>
  <si>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Остаток д/ср-в(оплачено-выполнено)</t>
  </si>
  <si>
    <t>(с уч.задолженности )</t>
  </si>
  <si>
    <t>в системах  отопления, водоснабжения,</t>
  </si>
  <si>
    <t>водоотведения, электроснабжения,</t>
  </si>
  <si>
    <t>II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</si>
  <si>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</si>
  <si>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</si>
  <si>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</si>
  <si>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</si>
  <si>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Примечание: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</si>
  <si>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</si>
  <si>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</si>
  <si>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</si>
  <si>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</si>
  <si>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</si>
  <si>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</si>
  <si>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</si>
  <si>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</si>
  <si>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</si>
  <si>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</si>
  <si>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>Ежемесячно</t>
  </si>
  <si>
    <t>Влажное подметание тамбуров,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</si>
  <si>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</si>
  <si>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</si>
  <si>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</si>
  <si>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</si>
  <si>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</si>
  <si>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</si>
  <si>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</si>
  <si>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</si>
  <si>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</si>
  <si>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</si>
  <si>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</si>
  <si>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</si>
  <si>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Подметание территории</t>
  </si>
  <si>
    <t>Круглосуточно</t>
  </si>
  <si>
    <t>Ежедневно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</si>
  <si>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</si>
  <si>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</si>
  <si>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</si>
  <si>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</si>
  <si>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</si>
  <si>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</si>
  <si>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</si>
  <si>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</si>
  <si>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очистка кровли от мусора, грязи;</t>
  </si>
  <si>
    <t>очистка подвальных  помещений от мусора,</t>
  </si>
  <si>
    <t xml:space="preserve"> закрытие на замки подвальных дверей и т.д.</t>
  </si>
  <si>
    <t>5.1.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</si>
  <si>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</si>
  <si>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</si>
  <si>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</si>
  <si>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</si>
  <si>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</si>
  <si>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</si>
  <si>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</si>
  <si>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</si>
  <si>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</si>
  <si>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</si>
  <si>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</si>
  <si>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</si>
  <si>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</si>
  <si>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</si>
  <si>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5.2. Уборка придомовой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</si>
  <si>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</si>
  <si>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</si>
  <si>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</si>
  <si>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</si>
  <si>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</si>
  <si>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</si>
  <si>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</si>
  <si>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>6. Дератизация,</t>
  </si>
  <si>
    <t>1 раз в квартал</t>
  </si>
  <si>
    <t>остаток</t>
  </si>
  <si>
    <t>дезинсекция</t>
  </si>
  <si>
    <t>по заявке (1 раз в год)</t>
  </si>
  <si>
    <t>7. Обслуживание</t>
  </si>
  <si>
    <t xml:space="preserve">общедомовых </t>
  </si>
  <si>
    <t>приборов учета</t>
  </si>
  <si>
    <t xml:space="preserve"> лифтов</t>
  </si>
  <si>
    <t>для повышения давления ХВ</t>
  </si>
  <si>
    <t xml:space="preserve">Итого содержание </t>
  </si>
  <si>
    <t>общего имущества дома</t>
  </si>
  <si>
    <t>многоквартирным домом</t>
  </si>
  <si>
    <t>Всего стоимость работ и услуг</t>
  </si>
  <si>
    <t>по содержаниюи управлению МКД</t>
  </si>
  <si>
    <t>1 Механизированная</t>
  </si>
  <si>
    <t>В зимний период</t>
  </si>
  <si>
    <t>уборка придомовой территории</t>
  </si>
  <si>
    <t>с вывозом снега на отвал</t>
  </si>
  <si>
    <t>Период: май-сентябрь</t>
  </si>
  <si>
    <t>перерасчет</t>
  </si>
  <si>
    <t>фонтана</t>
  </si>
  <si>
    <t>Итого стоимость</t>
  </si>
  <si>
    <t>дополнительных услуг</t>
  </si>
  <si>
    <t>(грунт,отмостка,входы в подъезды),</t>
  </si>
  <si>
    <t>дизель-генераторных установок</t>
  </si>
  <si>
    <t>Всего</t>
  </si>
  <si>
    <t>оборудования связи</t>
  </si>
  <si>
    <t>Обращение</t>
  </si>
  <si>
    <t>с ТКО</t>
  </si>
  <si>
    <t xml:space="preserve">Поступления от размещения </t>
  </si>
  <si>
    <t>п.4=п.1+п.2-п.3;  п.6=п.2-п.5;  п.7=п.3-п.5;  п.II=п.I+п.7</t>
  </si>
  <si>
    <t>мелкий ремонт  окон и дверей;</t>
  </si>
  <si>
    <t xml:space="preserve">10. Обслуживание </t>
  </si>
  <si>
    <t>контейнерной площадки</t>
  </si>
  <si>
    <t>8. Обслуживание</t>
  </si>
  <si>
    <t xml:space="preserve">9.Обслуживание установки </t>
  </si>
  <si>
    <t>11. Содержание</t>
  </si>
  <si>
    <t>2. Услуги охранного</t>
  </si>
  <si>
    <t>По договору</t>
  </si>
  <si>
    <t>предприятия</t>
  </si>
  <si>
    <t>со специализированной организацией</t>
  </si>
  <si>
    <t>3. Техническое обслуживание</t>
  </si>
  <si>
    <t>4. Тех.обслуж.</t>
  </si>
  <si>
    <t>видеонаблюдения</t>
  </si>
  <si>
    <t>5. Обслуживание</t>
  </si>
  <si>
    <t>6. Обслуживание</t>
  </si>
  <si>
    <t xml:space="preserve"> газонов и зеленых насаждений</t>
  </si>
  <si>
    <t>Итого</t>
  </si>
  <si>
    <t xml:space="preserve">обслуживание  </t>
  </si>
  <si>
    <t xml:space="preserve">конструктивных </t>
  </si>
  <si>
    <t>элементов здания</t>
  </si>
  <si>
    <t>2.Техническое обслуживание</t>
  </si>
  <si>
    <t xml:space="preserve">внутридомовых инженерных </t>
  </si>
  <si>
    <t xml:space="preserve">системы электроснабжения </t>
  </si>
  <si>
    <t>многоквартирного дома</t>
  </si>
  <si>
    <t xml:space="preserve">сетей и обслуживание </t>
  </si>
  <si>
    <t>по содержанию</t>
  </si>
  <si>
    <t>помещений общего</t>
  </si>
  <si>
    <t>пользования</t>
  </si>
  <si>
    <t xml:space="preserve">4. Санитарные работы </t>
  </si>
  <si>
    <t>5. Уборка земельного</t>
  </si>
  <si>
    <t xml:space="preserve"> участка входящего в </t>
  </si>
  <si>
    <t xml:space="preserve">состав общего </t>
  </si>
  <si>
    <t>имущества дома</t>
  </si>
  <si>
    <t xml:space="preserve">12. Услуги по управлению </t>
  </si>
  <si>
    <t>1 пост стационарный (24 ч)</t>
  </si>
  <si>
    <t>2 пост с функциями территории (24 ч)</t>
  </si>
  <si>
    <t>3 пост с фунциями территории (3 ч)</t>
  </si>
  <si>
    <t>шлагбаума (1 шт), калиток (4 шт)</t>
  </si>
  <si>
    <t>Ремонт оборудования фонтана</t>
  </si>
  <si>
    <t>ПЗСД Тек рем</t>
  </si>
  <si>
    <t>Текущий</t>
  </si>
  <si>
    <t>ремонт</t>
  </si>
  <si>
    <t xml:space="preserve">                           о деятельности за отчетный период с 01.01.2024г. по 31.12.2024г.</t>
  </si>
  <si>
    <t xml:space="preserve">                           о деятельности за отчетный период с 01.01.2024г. по 31.12.2024 г.</t>
  </si>
  <si>
    <t>Остаток д/ср-в на 01.01.2024г</t>
  </si>
  <si>
    <t>Задолженность на 01.01.2024г.</t>
  </si>
  <si>
    <t>Начислено  с 01.01.24 по 31.12.24</t>
  </si>
  <si>
    <t>Оплачено  с01.01.24 по 31.12.24</t>
  </si>
  <si>
    <t>Задолженность на 31.12.2024г.</t>
  </si>
  <si>
    <t>Остаток д/ср-в на 31.12.2024г</t>
  </si>
  <si>
    <t>в т ч 11535,16 перерасчет, 119274,56 остаток</t>
  </si>
  <si>
    <t xml:space="preserve">Замена подшипников и отводных блоков </t>
  </si>
  <si>
    <t>кабины лифта. Подъезд № 3 (пассажирский)</t>
  </si>
  <si>
    <t xml:space="preserve">ПОС №1 от 15.01.2024 Разовый сбор </t>
  </si>
  <si>
    <t xml:space="preserve">Замена подшипников отводных блоков </t>
  </si>
  <si>
    <t xml:space="preserve">противовеса лифта. Подъезд № 3 (пассажирский) </t>
  </si>
  <si>
    <t xml:space="preserve">Приобретение жесткого диска для </t>
  </si>
  <si>
    <t>видеорегистратора (1 шт)</t>
  </si>
  <si>
    <t>ПЗСД Амортиз в/н</t>
  </si>
  <si>
    <t xml:space="preserve">Работы по монтажу пандуса и перилл на существующем </t>
  </si>
  <si>
    <t>лестничном спуске с торца МКД № 92, подъезд № 1</t>
  </si>
  <si>
    <t xml:space="preserve">Работы по разборке и вывозу обрушенного участка </t>
  </si>
  <si>
    <t xml:space="preserve">кирпичной декоративной стенки, ограждающей </t>
  </si>
  <si>
    <t xml:space="preserve">футбольную площадку с заменой поврежденной </t>
  </si>
  <si>
    <t>тротуарной плитки (6 шт)</t>
  </si>
  <si>
    <t>в тч 1565,49 перерасчет, 1977,452 амортиз</t>
  </si>
  <si>
    <t>в т ч 82,39 перерасчет, 23729,476 амортиз</t>
  </si>
  <si>
    <t>в т ч 1466,61 перерасчет 1501,174 амортиз</t>
  </si>
  <si>
    <t>в т ч 5520,4 перерасчет, 240,932 остаток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</si>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</sst>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0" borderId="0" xfId="0" applyFill="1"/>
    <xf numFmtId="0" fontId="7" fillId="0" borderId="40" xfId="0" applyFont="1" applyFill="1" applyBorder="1"/>
    <xf numFmtId="0" fontId="7" fillId="0" borderId="19" xfId="0" applyFont="1" applyFill="1" applyBorder="1"/>
    <xf numFmtId="0" fontId="12" fillId="0" borderId="19" xfId="0" applyFont="1" applyFill="1" applyBorder="1"/>
    <xf numFmtId="0" fontId="7" fillId="0" borderId="27" xfId="0" applyFont="1" applyFill="1" applyBorder="1"/>
    <xf numFmtId="2" fontId="3" fillId="0" borderId="0" xfId="0" applyNumberFormat="1" applyFont="1" applyFill="1" applyBorder="1"/>
    <xf numFmtId="2" fontId="3" fillId="0" borderId="34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34" xfId="0" applyFont="1" applyFill="1" applyBorder="1" applyAlignment="1">
      <alignment horizontal="right"/>
    </xf>
    <xf numFmtId="2" fontId="6" fillId="0" borderId="61" xfId="0" applyNumberFormat="1" applyFont="1" applyFill="1" applyBorder="1" applyAlignment="1">
      <alignment horizontal="right"/>
    </xf>
    <xf numFmtId="2" fontId="6" fillId="0" borderId="34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6" fillId="0" borderId="47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right"/>
    </xf>
    <xf numFmtId="2" fontId="6" fillId="0" borderId="38" xfId="0" applyNumberFormat="1" applyFont="1" applyFill="1" applyBorder="1" applyAlignment="1">
      <alignment horizontal="right"/>
    </xf>
    <xf numFmtId="2" fontId="6" fillId="0" borderId="30" xfId="0" applyNumberFormat="1" applyFont="1" applyFill="1" applyBorder="1" applyAlignment="1">
      <alignment horizontal="right"/>
    </xf>
    <xf numFmtId="2" fontId="3" fillId="0" borderId="30" xfId="0" applyNumberFormat="1" applyFont="1" applyFill="1" applyBorder="1" applyAlignment="1">
      <alignment horizontal="right"/>
    </xf>
    <xf numFmtId="0" fontId="7" fillId="0" borderId="27" xfId="0" applyFont="1" applyFill="1" applyBorder="1" applyAlignment="1">
      <alignment horizontal="center"/>
    </xf>
    <xf numFmtId="2" fontId="6" fillId="0" borderId="58" xfId="0" applyNumberFormat="1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16" fillId="0" borderId="0" xfId="0" applyFont="1" applyFill="1" applyBorder="1" applyAlignment="1">
      <alignment horizontal="left"/>
    </xf>
    <xf numFmtId="164" fontId="16" fillId="0" borderId="0" xfId="0" applyNumberFormat="1" applyFont="1" applyFill="1" applyBorder="1" applyAlignment="1">
      <alignment horizontal="left"/>
    </xf>
    <xf numFmtId="2" fontId="0" fillId="0" borderId="0" xfId="0" applyNumberFormat="1" applyFill="1"/>
    <xf numFmtId="165" fontId="0" fillId="0" borderId="0" xfId="0" applyNumberFormat="1" applyFill="1"/>
    <xf numFmtId="0" fontId="13" fillId="0" borderId="0" xfId="0" applyFont="1" applyFill="1" applyAlignment="1">
      <alignment horizontal="left"/>
    </xf>
    <xf numFmtId="0" fontId="9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4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/>
    <xf numFmtId="0" fontId="15" fillId="0" borderId="0" xfId="0" applyFont="1" applyFill="1" applyAlignment="1">
      <alignment horizontal="left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0" fillId="0" borderId="1" xfId="0" applyFill="1" applyBorder="1"/>
    <xf numFmtId="0" fontId="3" fillId="0" borderId="3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0" fillId="0" borderId="5" xfId="0" applyFill="1" applyBorder="1"/>
    <xf numFmtId="0" fontId="3" fillId="0" borderId="1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0" fillId="0" borderId="22" xfId="0" applyFill="1" applyBorder="1"/>
    <xf numFmtId="0" fontId="3" fillId="0" borderId="49" xfId="0" applyFont="1" applyFill="1" applyBorder="1"/>
    <xf numFmtId="0" fontId="4" fillId="0" borderId="27" xfId="0" applyFont="1" applyFill="1" applyBorder="1"/>
    <xf numFmtId="0" fontId="4" fillId="0" borderId="19" xfId="0" applyFont="1" applyFill="1" applyBorder="1"/>
    <xf numFmtId="0" fontId="4" fillId="0" borderId="51" xfId="0" applyFont="1" applyFill="1" applyBorder="1"/>
    <xf numFmtId="0" fontId="4" fillId="0" borderId="5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52" xfId="0" applyFont="1" applyFill="1" applyBorder="1"/>
    <xf numFmtId="0" fontId="5" fillId="0" borderId="50" xfId="0" applyFont="1" applyFill="1" applyBorder="1"/>
    <xf numFmtId="2" fontId="5" fillId="0" borderId="59" xfId="0" applyNumberFormat="1" applyFont="1" applyFill="1" applyBorder="1"/>
    <xf numFmtId="2" fontId="5" fillId="0" borderId="32" xfId="0" applyNumberFormat="1" applyFont="1" applyFill="1" applyBorder="1"/>
    <xf numFmtId="2" fontId="5" fillId="0" borderId="29" xfId="0" applyNumberFormat="1" applyFont="1" applyFill="1" applyBorder="1"/>
    <xf numFmtId="2" fontId="5" fillId="0" borderId="31" xfId="0" applyNumberFormat="1" applyFont="1" applyFill="1" applyBorder="1"/>
    <xf numFmtId="0" fontId="3" fillId="0" borderId="29" xfId="0" applyFont="1" applyFill="1" applyBorder="1"/>
    <xf numFmtId="0" fontId="3" fillId="0" borderId="31" xfId="0" applyFont="1" applyFill="1" applyBorder="1"/>
    <xf numFmtId="0" fontId="3" fillId="0" borderId="32" xfId="0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33" xfId="0" applyFont="1" applyFill="1" applyBorder="1"/>
    <xf numFmtId="0" fontId="3" fillId="0" borderId="60" xfId="0" applyFont="1" applyFill="1" applyBorder="1"/>
    <xf numFmtId="2" fontId="3" fillId="0" borderId="30" xfId="0" applyNumberFormat="1" applyFont="1" applyFill="1" applyBorder="1"/>
    <xf numFmtId="2" fontId="3" fillId="0" borderId="57" xfId="0" applyNumberFormat="1" applyFont="1" applyFill="1" applyBorder="1"/>
    <xf numFmtId="2" fontId="3" fillId="0" borderId="35" xfId="0" applyNumberFormat="1" applyFont="1" applyFill="1" applyBorder="1"/>
    <xf numFmtId="2" fontId="3" fillId="0" borderId="33" xfId="0" applyNumberFormat="1" applyFont="1" applyFill="1" applyBorder="1"/>
    <xf numFmtId="2" fontId="3" fillId="0" borderId="34" xfId="0" applyNumberFormat="1" applyFont="1" applyFill="1" applyBorder="1"/>
    <xf numFmtId="0" fontId="4" fillId="0" borderId="28" xfId="0" applyFont="1" applyFill="1" applyBorder="1"/>
    <xf numFmtId="0" fontId="4" fillId="0" borderId="36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7" fillId="0" borderId="14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2" fontId="14" fillId="0" borderId="0" xfId="0" applyNumberFormat="1" applyFont="1" applyFill="1" applyAlignment="1">
      <alignment horizontal="left"/>
    </xf>
    <xf numFmtId="2" fontId="4" fillId="0" borderId="5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3" fillId="0" borderId="34" xfId="0" applyFont="1" applyFill="1" applyBorder="1"/>
    <xf numFmtId="0" fontId="3" fillId="0" borderId="30" xfId="0" applyFont="1" applyFill="1" applyBorder="1"/>
    <xf numFmtId="0" fontId="3" fillId="0" borderId="57" xfId="0" applyFont="1" applyFill="1" applyBorder="1"/>
    <xf numFmtId="0" fontId="3" fillId="0" borderId="35" xfId="0" applyFont="1" applyFill="1" applyBorder="1"/>
    <xf numFmtId="0" fontId="4" fillId="0" borderId="40" xfId="0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/>
    </xf>
    <xf numFmtId="2" fontId="11" fillId="0" borderId="34" xfId="0" applyNumberFormat="1" applyFont="1" applyFill="1" applyBorder="1"/>
    <xf numFmtId="0" fontId="4" fillId="0" borderId="19" xfId="0" applyFont="1" applyFill="1" applyBorder="1" applyAlignment="1">
      <alignment horizontal="center" vertical="center"/>
    </xf>
    <xf numFmtId="0" fontId="3" fillId="0" borderId="14" xfId="0" applyFont="1" applyFill="1" applyBorder="1"/>
    <xf numFmtId="0" fontId="8" fillId="0" borderId="60" xfId="0" applyFont="1" applyFill="1" applyBorder="1"/>
    <xf numFmtId="0" fontId="5" fillId="0" borderId="33" xfId="0" applyFont="1" applyFill="1" applyBorder="1" applyAlignment="1">
      <alignment horizontal="center"/>
    </xf>
    <xf numFmtId="0" fontId="5" fillId="0" borderId="60" xfId="0" applyFont="1" applyFill="1" applyBorder="1"/>
    <xf numFmtId="2" fontId="5" fillId="0" borderId="30" xfId="0" applyNumberFormat="1" applyFont="1" applyFill="1" applyBorder="1"/>
    <xf numFmtId="2" fontId="5" fillId="0" borderId="35" xfId="0" applyNumberFormat="1" applyFont="1" applyFill="1" applyBorder="1"/>
    <xf numFmtId="0" fontId="7" fillId="0" borderId="35" xfId="0" applyFont="1" applyFill="1" applyBorder="1"/>
    <xf numFmtId="0" fontId="5" fillId="0" borderId="30" xfId="0" applyFont="1" applyFill="1" applyBorder="1"/>
    <xf numFmtId="0" fontId="5" fillId="0" borderId="34" xfId="0" applyFont="1" applyFill="1" applyBorder="1"/>
    <xf numFmtId="0" fontId="5" fillId="0" borderId="35" xfId="0" applyFont="1" applyFill="1" applyBorder="1"/>
    <xf numFmtId="2" fontId="5" fillId="0" borderId="30" xfId="0" applyNumberFormat="1" applyFont="1" applyFill="1" applyBorder="1" applyAlignment="1">
      <alignment horizontal="right"/>
    </xf>
    <xf numFmtId="2" fontId="5" fillId="0" borderId="34" xfId="0" applyNumberFormat="1" applyFont="1" applyFill="1" applyBorder="1" applyAlignment="1">
      <alignment horizontal="right"/>
    </xf>
    <xf numFmtId="0" fontId="6" fillId="0" borderId="35" xfId="0" applyFont="1" applyFill="1" applyBorder="1"/>
    <xf numFmtId="0" fontId="6" fillId="0" borderId="44" xfId="0" applyFont="1" applyFill="1" applyBorder="1"/>
    <xf numFmtId="2" fontId="4" fillId="0" borderId="20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7" fillId="0" borderId="39" xfId="0" applyFont="1" applyFill="1" applyBorder="1"/>
    <xf numFmtId="0" fontId="4" fillId="0" borderId="40" xfId="0" applyFont="1" applyFill="1" applyBorder="1" applyAlignment="1">
      <alignment horizontal="center"/>
    </xf>
    <xf numFmtId="0" fontId="3" fillId="0" borderId="41" xfId="0" applyFont="1" applyFill="1" applyBorder="1"/>
    <xf numFmtId="0" fontId="3" fillId="0" borderId="43" xfId="0" applyFont="1" applyFill="1" applyBorder="1"/>
    <xf numFmtId="0" fontId="3" fillId="0" borderId="53" xfId="0" applyFont="1" applyFill="1" applyBorder="1"/>
    <xf numFmtId="0" fontId="3" fillId="0" borderId="24" xfId="0" applyFont="1" applyFill="1" applyBorder="1"/>
    <xf numFmtId="0" fontId="3" fillId="0" borderId="42" xfId="0" applyFont="1" applyFill="1" applyBorder="1"/>
    <xf numFmtId="2" fontId="3" fillId="0" borderId="41" xfId="0" applyNumberFormat="1" applyFont="1" applyFill="1" applyBorder="1"/>
    <xf numFmtId="2" fontId="3" fillId="0" borderId="42" xfId="0" applyNumberFormat="1" applyFont="1" applyFill="1" applyBorder="1"/>
    <xf numFmtId="2" fontId="3" fillId="0" borderId="43" xfId="0" applyNumberFormat="1" applyFont="1" applyFill="1" applyBorder="1"/>
    <xf numFmtId="2" fontId="7" fillId="0" borderId="5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6" fillId="0" borderId="39" xfId="0" applyFont="1" applyFill="1" applyBorder="1"/>
    <xf numFmtId="2" fontId="4" fillId="0" borderId="14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6" fillId="0" borderId="27" xfId="0" applyFont="1" applyFill="1" applyBorder="1"/>
    <xf numFmtId="0" fontId="6" fillId="0" borderId="27" xfId="0" applyFont="1" applyFill="1" applyBorder="1" applyAlignment="1">
      <alignment horizontal="left"/>
    </xf>
    <xf numFmtId="0" fontId="4" fillId="0" borderId="39" xfId="0" applyFont="1" applyFill="1" applyBorder="1"/>
    <xf numFmtId="0" fontId="7" fillId="0" borderId="28" xfId="0" applyFont="1" applyFill="1" applyBorder="1"/>
    <xf numFmtId="0" fontId="6" fillId="0" borderId="40" xfId="0" applyFont="1" applyFill="1" applyBorder="1" applyAlignment="1">
      <alignment horizontal="center"/>
    </xf>
    <xf numFmtId="2" fontId="7" fillId="0" borderId="44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7" fillId="0" borderId="46" xfId="0" applyNumberFormat="1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28" xfId="0" applyFont="1" applyFill="1" applyBorder="1"/>
    <xf numFmtId="2" fontId="7" fillId="0" borderId="38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2" fontId="7" fillId="0" borderId="37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2" fontId="7" fillId="0" borderId="39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2" fontId="7" fillId="0" borderId="27" xfId="0" applyNumberFormat="1" applyFont="1" applyFill="1" applyBorder="1" applyAlignment="1">
      <alignment horizontal="center"/>
    </xf>
    <xf numFmtId="2" fontId="7" fillId="0" borderId="45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40" xfId="0" applyFont="1" applyFill="1" applyBorder="1"/>
    <xf numFmtId="0" fontId="7" fillId="0" borderId="47" xfId="0" applyFont="1" applyFill="1" applyBorder="1"/>
    <xf numFmtId="0" fontId="4" fillId="0" borderId="21" xfId="0" applyFont="1" applyFill="1" applyBorder="1"/>
    <xf numFmtId="2" fontId="7" fillId="0" borderId="47" xfId="0" applyNumberFormat="1" applyFont="1" applyFill="1" applyBorder="1"/>
    <xf numFmtId="2" fontId="7" fillId="0" borderId="48" xfId="0" applyNumberFormat="1" applyFont="1" applyFill="1" applyBorder="1"/>
    <xf numFmtId="0" fontId="7" fillId="0" borderId="10" xfId="0" applyFont="1" applyFill="1" applyBorder="1"/>
    <xf numFmtId="0" fontId="7" fillId="0" borderId="9" xfId="0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54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9" xfId="0" applyFont="1" applyFill="1" applyBorder="1"/>
    <xf numFmtId="0" fontId="6" fillId="0" borderId="10" xfId="0" applyFont="1" applyFill="1" applyBorder="1" applyAlignment="1">
      <alignment horizontal="center"/>
    </xf>
    <xf numFmtId="0" fontId="7" fillId="0" borderId="54" xfId="0" applyFont="1" applyFill="1" applyBorder="1"/>
    <xf numFmtId="0" fontId="4" fillId="0" borderId="54" xfId="0" applyFont="1" applyFill="1" applyBorder="1" applyAlignment="1">
      <alignment horizontal="left"/>
    </xf>
    <xf numFmtId="2" fontId="0" fillId="0" borderId="4" xfId="0" applyNumberFormat="1" applyFill="1" applyBorder="1"/>
    <xf numFmtId="0" fontId="14" fillId="0" borderId="0" xfId="0" applyFont="1" applyFill="1" applyAlignment="1">
      <alignment horizontal="center"/>
    </xf>
    <xf numFmtId="0" fontId="6" fillId="0" borderId="47" xfId="0" applyFont="1" applyFill="1" applyBorder="1"/>
    <xf numFmtId="0" fontId="6" fillId="0" borderId="21" xfId="0" applyFont="1" applyFill="1" applyBorder="1"/>
    <xf numFmtId="0" fontId="6" fillId="0" borderId="48" xfId="0" applyFont="1" applyFill="1" applyBorder="1"/>
    <xf numFmtId="0" fontId="4" fillId="0" borderId="48" xfId="0" applyFont="1" applyFill="1" applyBorder="1" applyAlignment="1">
      <alignment horizontal="center"/>
    </xf>
    <xf numFmtId="2" fontId="0" fillId="0" borderId="26" xfId="0" applyNumberFormat="1" applyFill="1" applyBorder="1"/>
    <xf numFmtId="0" fontId="7" fillId="0" borderId="9" xfId="0" applyFont="1" applyFill="1" applyBorder="1"/>
    <xf numFmtId="0" fontId="6" fillId="0" borderId="9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21" xfId="0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6" fillId="0" borderId="19" xfId="0" applyFont="1" applyFill="1" applyBorder="1"/>
    <xf numFmtId="0" fontId="6" fillId="0" borderId="36" xfId="0" applyFont="1" applyFill="1" applyBorder="1"/>
    <xf numFmtId="0" fontId="7" fillId="0" borderId="2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6" fillId="0" borderId="55" xfId="0" applyFont="1" applyFill="1" applyBorder="1"/>
    <xf numFmtId="0" fontId="7" fillId="0" borderId="55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6" fillId="0" borderId="40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164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3"/>
  <sheetViews>
    <sheetView tabSelected="1" topLeftCell="B10" workbookViewId="0">
      <selection activeCell="K31" sqref="K31"/>
    </sheetView>
  </sheetViews>
  <sheetFormatPr defaultColWidth="11.5703125" defaultRowHeight="15" x14ac:dyDescent="0.25"/>
  <cols>
    <col min="1" max="1" width="43.5703125" style="1" customWidth="1"/>
    <col min="2" max="2" width="42.85546875" style="1" customWidth="1"/>
    <col min="3" max="3" width="11.85546875" style="1" bestFit="1" customWidth="1"/>
    <col min="4" max="4" width="11.28515625" style="1" customWidth="1"/>
    <col min="5" max="5" width="13.7109375" style="1" customWidth="1"/>
    <col min="6" max="6" width="12.140625" style="1" customWidth="1"/>
    <col min="7" max="7" width="14.140625" style="1" customWidth="1"/>
    <col min="8" max="8" width="11.42578125" style="1" customWidth="1"/>
    <col min="9" max="9" width="12.7109375" style="38" customWidth="1"/>
    <col min="10" max="10" width="4.140625" style="1" customWidth="1"/>
    <col min="11" max="11" width="54.5703125" style="1" customWidth="1"/>
    <col min="12" max="13" width="12.5703125" style="1" customWidth="1"/>
    <col min="14" max="14" width="12" style="1" customWidth="1"/>
    <col min="15" max="15" width="10" style="1" customWidth="1"/>
    <col min="16" max="16" width="12" style="1" customWidth="1"/>
    <col min="17" max="17" width="10" style="1" customWidth="1"/>
    <col min="18" max="18" width="11.140625" style="1" customWidth="1"/>
    <col min="19" max="20" width="10.7109375" style="1" customWidth="1"/>
    <col min="21" max="21" width="12.140625" style="1" customWidth="1"/>
    <col min="22" max="22" width="11" style="1" customWidth="1"/>
    <col min="23" max="24" width="10" style="1" customWidth="1"/>
    <col min="25" max="25" width="11.28515625" style="1" customWidth="1"/>
    <col min="26" max="26" width="13" style="1" customWidth="1"/>
    <col min="27" max="27" width="10.7109375" style="1" customWidth="1"/>
    <col min="28" max="256" width="11.5703125" style="1"/>
    <col min="257" max="257" width="22.140625" style="1" customWidth="1"/>
    <col min="258" max="258" width="42.85546875" style="1" customWidth="1"/>
    <col min="259" max="259" width="11.5703125" style="1"/>
    <col min="260" max="260" width="11.28515625" style="1" customWidth="1"/>
    <col min="261" max="261" width="12.7109375" style="1" customWidth="1"/>
    <col min="262" max="262" width="12.140625" style="1" customWidth="1"/>
    <col min="263" max="263" width="11.7109375" style="1" customWidth="1"/>
    <col min="264" max="264" width="11.42578125" style="1" customWidth="1"/>
    <col min="265" max="265" width="12.7109375" style="1" customWidth="1"/>
    <col min="266" max="266" width="4.140625" style="1" customWidth="1"/>
    <col min="267" max="267" width="33.42578125" style="1" customWidth="1"/>
    <col min="268" max="268" width="12.5703125" style="1" customWidth="1"/>
    <col min="269" max="269" width="12.28515625" style="1" customWidth="1"/>
    <col min="270" max="270" width="10.140625" style="1" customWidth="1"/>
    <col min="271" max="271" width="10.5703125" style="1" customWidth="1"/>
    <col min="272" max="272" width="10.7109375" style="1" customWidth="1"/>
    <col min="273" max="273" width="11.5703125" style="1"/>
    <col min="274" max="274" width="11.7109375" style="1" customWidth="1"/>
    <col min="275" max="512" width="11.5703125" style="1"/>
    <col min="513" max="513" width="22.140625" style="1" customWidth="1"/>
    <col min="514" max="514" width="42.85546875" style="1" customWidth="1"/>
    <col min="515" max="515" width="11.5703125" style="1"/>
    <col min="516" max="516" width="11.28515625" style="1" customWidth="1"/>
    <col min="517" max="517" width="12.7109375" style="1" customWidth="1"/>
    <col min="518" max="518" width="12.140625" style="1" customWidth="1"/>
    <col min="519" max="519" width="11.7109375" style="1" customWidth="1"/>
    <col min="520" max="520" width="11.42578125" style="1" customWidth="1"/>
    <col min="521" max="521" width="12.7109375" style="1" customWidth="1"/>
    <col min="522" max="522" width="4.140625" style="1" customWidth="1"/>
    <col min="523" max="523" width="33.42578125" style="1" customWidth="1"/>
    <col min="524" max="524" width="12.5703125" style="1" customWidth="1"/>
    <col min="525" max="525" width="12.28515625" style="1" customWidth="1"/>
    <col min="526" max="526" width="10.140625" style="1" customWidth="1"/>
    <col min="527" max="527" width="10.5703125" style="1" customWidth="1"/>
    <col min="528" max="528" width="10.7109375" style="1" customWidth="1"/>
    <col min="529" max="529" width="11.5703125" style="1"/>
    <col min="530" max="530" width="11.7109375" style="1" customWidth="1"/>
    <col min="531" max="768" width="11.5703125" style="1"/>
    <col min="769" max="769" width="22.140625" style="1" customWidth="1"/>
    <col min="770" max="770" width="42.85546875" style="1" customWidth="1"/>
    <col min="771" max="771" width="11.5703125" style="1"/>
    <col min="772" max="772" width="11.28515625" style="1" customWidth="1"/>
    <col min="773" max="773" width="12.7109375" style="1" customWidth="1"/>
    <col min="774" max="774" width="12.140625" style="1" customWidth="1"/>
    <col min="775" max="775" width="11.7109375" style="1" customWidth="1"/>
    <col min="776" max="776" width="11.42578125" style="1" customWidth="1"/>
    <col min="777" max="777" width="12.7109375" style="1" customWidth="1"/>
    <col min="778" max="778" width="4.140625" style="1" customWidth="1"/>
    <col min="779" max="779" width="33.42578125" style="1" customWidth="1"/>
    <col min="780" max="780" width="12.5703125" style="1" customWidth="1"/>
    <col min="781" max="781" width="12.28515625" style="1" customWidth="1"/>
    <col min="782" max="782" width="10.140625" style="1" customWidth="1"/>
    <col min="783" max="783" width="10.5703125" style="1" customWidth="1"/>
    <col min="784" max="784" width="10.7109375" style="1" customWidth="1"/>
    <col min="785" max="785" width="11.5703125" style="1"/>
    <col min="786" max="786" width="11.7109375" style="1" customWidth="1"/>
    <col min="787" max="1024" width="11.5703125" style="1"/>
    <col min="1025" max="1025" width="22.140625" style="1" customWidth="1"/>
    <col min="1026" max="1026" width="42.85546875" style="1" customWidth="1"/>
    <col min="1027" max="1027" width="11.5703125" style="1"/>
    <col min="1028" max="1028" width="11.28515625" style="1" customWidth="1"/>
    <col min="1029" max="1029" width="12.7109375" style="1" customWidth="1"/>
    <col min="1030" max="1030" width="12.140625" style="1" customWidth="1"/>
    <col min="1031" max="1031" width="11.7109375" style="1" customWidth="1"/>
    <col min="1032" max="1032" width="11.42578125" style="1" customWidth="1"/>
    <col min="1033" max="1033" width="12.7109375" style="1" customWidth="1"/>
    <col min="1034" max="1034" width="4.140625" style="1" customWidth="1"/>
    <col min="1035" max="1035" width="33.42578125" style="1" customWidth="1"/>
    <col min="1036" max="1036" width="12.5703125" style="1" customWidth="1"/>
    <col min="1037" max="1037" width="12.28515625" style="1" customWidth="1"/>
    <col min="1038" max="1038" width="10.140625" style="1" customWidth="1"/>
    <col min="1039" max="1039" width="10.5703125" style="1" customWidth="1"/>
    <col min="1040" max="1040" width="10.7109375" style="1" customWidth="1"/>
    <col min="1041" max="1041" width="11.5703125" style="1"/>
    <col min="1042" max="1042" width="11.7109375" style="1" customWidth="1"/>
    <col min="1043" max="1280" width="11.5703125" style="1"/>
    <col min="1281" max="1281" width="22.140625" style="1" customWidth="1"/>
    <col min="1282" max="1282" width="42.85546875" style="1" customWidth="1"/>
    <col min="1283" max="1283" width="11.5703125" style="1"/>
    <col min="1284" max="1284" width="11.28515625" style="1" customWidth="1"/>
    <col min="1285" max="1285" width="12.7109375" style="1" customWidth="1"/>
    <col min="1286" max="1286" width="12.140625" style="1" customWidth="1"/>
    <col min="1287" max="1287" width="11.7109375" style="1" customWidth="1"/>
    <col min="1288" max="1288" width="11.42578125" style="1" customWidth="1"/>
    <col min="1289" max="1289" width="12.7109375" style="1" customWidth="1"/>
    <col min="1290" max="1290" width="4.140625" style="1" customWidth="1"/>
    <col min="1291" max="1291" width="33.42578125" style="1" customWidth="1"/>
    <col min="1292" max="1292" width="12.5703125" style="1" customWidth="1"/>
    <col min="1293" max="1293" width="12.28515625" style="1" customWidth="1"/>
    <col min="1294" max="1294" width="10.140625" style="1" customWidth="1"/>
    <col min="1295" max="1295" width="10.5703125" style="1" customWidth="1"/>
    <col min="1296" max="1296" width="10.7109375" style="1" customWidth="1"/>
    <col min="1297" max="1297" width="11.5703125" style="1"/>
    <col min="1298" max="1298" width="11.7109375" style="1" customWidth="1"/>
    <col min="1299" max="1536" width="11.5703125" style="1"/>
    <col min="1537" max="1537" width="22.140625" style="1" customWidth="1"/>
    <col min="1538" max="1538" width="42.85546875" style="1" customWidth="1"/>
    <col min="1539" max="1539" width="11.5703125" style="1"/>
    <col min="1540" max="1540" width="11.28515625" style="1" customWidth="1"/>
    <col min="1541" max="1541" width="12.7109375" style="1" customWidth="1"/>
    <col min="1542" max="1542" width="12.140625" style="1" customWidth="1"/>
    <col min="1543" max="1543" width="11.7109375" style="1" customWidth="1"/>
    <col min="1544" max="1544" width="11.42578125" style="1" customWidth="1"/>
    <col min="1545" max="1545" width="12.7109375" style="1" customWidth="1"/>
    <col min="1546" max="1546" width="4.140625" style="1" customWidth="1"/>
    <col min="1547" max="1547" width="33.42578125" style="1" customWidth="1"/>
    <col min="1548" max="1548" width="12.5703125" style="1" customWidth="1"/>
    <col min="1549" max="1549" width="12.28515625" style="1" customWidth="1"/>
    <col min="1550" max="1550" width="10.140625" style="1" customWidth="1"/>
    <col min="1551" max="1551" width="10.5703125" style="1" customWidth="1"/>
    <col min="1552" max="1552" width="10.7109375" style="1" customWidth="1"/>
    <col min="1553" max="1553" width="11.5703125" style="1"/>
    <col min="1554" max="1554" width="11.7109375" style="1" customWidth="1"/>
    <col min="1555" max="1792" width="11.5703125" style="1"/>
    <col min="1793" max="1793" width="22.140625" style="1" customWidth="1"/>
    <col min="1794" max="1794" width="42.85546875" style="1" customWidth="1"/>
    <col min="1795" max="1795" width="11.5703125" style="1"/>
    <col min="1796" max="1796" width="11.28515625" style="1" customWidth="1"/>
    <col min="1797" max="1797" width="12.7109375" style="1" customWidth="1"/>
    <col min="1798" max="1798" width="12.140625" style="1" customWidth="1"/>
    <col min="1799" max="1799" width="11.7109375" style="1" customWidth="1"/>
    <col min="1800" max="1800" width="11.42578125" style="1" customWidth="1"/>
    <col min="1801" max="1801" width="12.7109375" style="1" customWidth="1"/>
    <col min="1802" max="1802" width="4.140625" style="1" customWidth="1"/>
    <col min="1803" max="1803" width="33.42578125" style="1" customWidth="1"/>
    <col min="1804" max="1804" width="12.5703125" style="1" customWidth="1"/>
    <col min="1805" max="1805" width="12.28515625" style="1" customWidth="1"/>
    <col min="1806" max="1806" width="10.140625" style="1" customWidth="1"/>
    <col min="1807" max="1807" width="10.5703125" style="1" customWidth="1"/>
    <col min="1808" max="1808" width="10.7109375" style="1" customWidth="1"/>
    <col min="1809" max="1809" width="11.5703125" style="1"/>
    <col min="1810" max="1810" width="11.7109375" style="1" customWidth="1"/>
    <col min="1811" max="2048" width="11.5703125" style="1"/>
    <col min="2049" max="2049" width="22.140625" style="1" customWidth="1"/>
    <col min="2050" max="2050" width="42.85546875" style="1" customWidth="1"/>
    <col min="2051" max="2051" width="11.5703125" style="1"/>
    <col min="2052" max="2052" width="11.28515625" style="1" customWidth="1"/>
    <col min="2053" max="2053" width="12.7109375" style="1" customWidth="1"/>
    <col min="2054" max="2054" width="12.140625" style="1" customWidth="1"/>
    <col min="2055" max="2055" width="11.7109375" style="1" customWidth="1"/>
    <col min="2056" max="2056" width="11.42578125" style="1" customWidth="1"/>
    <col min="2057" max="2057" width="12.7109375" style="1" customWidth="1"/>
    <col min="2058" max="2058" width="4.140625" style="1" customWidth="1"/>
    <col min="2059" max="2059" width="33.42578125" style="1" customWidth="1"/>
    <col min="2060" max="2060" width="12.5703125" style="1" customWidth="1"/>
    <col min="2061" max="2061" width="12.28515625" style="1" customWidth="1"/>
    <col min="2062" max="2062" width="10.140625" style="1" customWidth="1"/>
    <col min="2063" max="2063" width="10.5703125" style="1" customWidth="1"/>
    <col min="2064" max="2064" width="10.7109375" style="1" customWidth="1"/>
    <col min="2065" max="2065" width="11.5703125" style="1"/>
    <col min="2066" max="2066" width="11.7109375" style="1" customWidth="1"/>
    <col min="2067" max="2304" width="11.5703125" style="1"/>
    <col min="2305" max="2305" width="22.140625" style="1" customWidth="1"/>
    <col min="2306" max="2306" width="42.85546875" style="1" customWidth="1"/>
    <col min="2307" max="2307" width="11.5703125" style="1"/>
    <col min="2308" max="2308" width="11.28515625" style="1" customWidth="1"/>
    <col min="2309" max="2309" width="12.7109375" style="1" customWidth="1"/>
    <col min="2310" max="2310" width="12.140625" style="1" customWidth="1"/>
    <col min="2311" max="2311" width="11.7109375" style="1" customWidth="1"/>
    <col min="2312" max="2312" width="11.42578125" style="1" customWidth="1"/>
    <col min="2313" max="2313" width="12.7109375" style="1" customWidth="1"/>
    <col min="2314" max="2314" width="4.140625" style="1" customWidth="1"/>
    <col min="2315" max="2315" width="33.42578125" style="1" customWidth="1"/>
    <col min="2316" max="2316" width="12.5703125" style="1" customWidth="1"/>
    <col min="2317" max="2317" width="12.28515625" style="1" customWidth="1"/>
    <col min="2318" max="2318" width="10.140625" style="1" customWidth="1"/>
    <col min="2319" max="2319" width="10.5703125" style="1" customWidth="1"/>
    <col min="2320" max="2320" width="10.7109375" style="1" customWidth="1"/>
    <col min="2321" max="2321" width="11.5703125" style="1"/>
    <col min="2322" max="2322" width="11.7109375" style="1" customWidth="1"/>
    <col min="2323" max="2560" width="11.5703125" style="1"/>
    <col min="2561" max="2561" width="22.140625" style="1" customWidth="1"/>
    <col min="2562" max="2562" width="42.85546875" style="1" customWidth="1"/>
    <col min="2563" max="2563" width="11.5703125" style="1"/>
    <col min="2564" max="2564" width="11.28515625" style="1" customWidth="1"/>
    <col min="2565" max="2565" width="12.7109375" style="1" customWidth="1"/>
    <col min="2566" max="2566" width="12.140625" style="1" customWidth="1"/>
    <col min="2567" max="2567" width="11.7109375" style="1" customWidth="1"/>
    <col min="2568" max="2568" width="11.42578125" style="1" customWidth="1"/>
    <col min="2569" max="2569" width="12.7109375" style="1" customWidth="1"/>
    <col min="2570" max="2570" width="4.140625" style="1" customWidth="1"/>
    <col min="2571" max="2571" width="33.42578125" style="1" customWidth="1"/>
    <col min="2572" max="2572" width="12.5703125" style="1" customWidth="1"/>
    <col min="2573" max="2573" width="12.28515625" style="1" customWidth="1"/>
    <col min="2574" max="2574" width="10.140625" style="1" customWidth="1"/>
    <col min="2575" max="2575" width="10.5703125" style="1" customWidth="1"/>
    <col min="2576" max="2576" width="10.7109375" style="1" customWidth="1"/>
    <col min="2577" max="2577" width="11.5703125" style="1"/>
    <col min="2578" max="2578" width="11.7109375" style="1" customWidth="1"/>
    <col min="2579" max="2816" width="11.5703125" style="1"/>
    <col min="2817" max="2817" width="22.140625" style="1" customWidth="1"/>
    <col min="2818" max="2818" width="42.85546875" style="1" customWidth="1"/>
    <col min="2819" max="2819" width="11.5703125" style="1"/>
    <col min="2820" max="2820" width="11.28515625" style="1" customWidth="1"/>
    <col min="2821" max="2821" width="12.7109375" style="1" customWidth="1"/>
    <col min="2822" max="2822" width="12.140625" style="1" customWidth="1"/>
    <col min="2823" max="2823" width="11.7109375" style="1" customWidth="1"/>
    <col min="2824" max="2824" width="11.42578125" style="1" customWidth="1"/>
    <col min="2825" max="2825" width="12.7109375" style="1" customWidth="1"/>
    <col min="2826" max="2826" width="4.140625" style="1" customWidth="1"/>
    <col min="2827" max="2827" width="33.42578125" style="1" customWidth="1"/>
    <col min="2828" max="2828" width="12.5703125" style="1" customWidth="1"/>
    <col min="2829" max="2829" width="12.28515625" style="1" customWidth="1"/>
    <col min="2830" max="2830" width="10.140625" style="1" customWidth="1"/>
    <col min="2831" max="2831" width="10.5703125" style="1" customWidth="1"/>
    <col min="2832" max="2832" width="10.7109375" style="1" customWidth="1"/>
    <col min="2833" max="2833" width="11.5703125" style="1"/>
    <col min="2834" max="2834" width="11.7109375" style="1" customWidth="1"/>
    <col min="2835" max="3072" width="11.5703125" style="1"/>
    <col min="3073" max="3073" width="22.140625" style="1" customWidth="1"/>
    <col min="3074" max="3074" width="42.85546875" style="1" customWidth="1"/>
    <col min="3075" max="3075" width="11.5703125" style="1"/>
    <col min="3076" max="3076" width="11.28515625" style="1" customWidth="1"/>
    <col min="3077" max="3077" width="12.7109375" style="1" customWidth="1"/>
    <col min="3078" max="3078" width="12.140625" style="1" customWidth="1"/>
    <col min="3079" max="3079" width="11.7109375" style="1" customWidth="1"/>
    <col min="3080" max="3080" width="11.42578125" style="1" customWidth="1"/>
    <col min="3081" max="3081" width="12.7109375" style="1" customWidth="1"/>
    <col min="3082" max="3082" width="4.140625" style="1" customWidth="1"/>
    <col min="3083" max="3083" width="33.42578125" style="1" customWidth="1"/>
    <col min="3084" max="3084" width="12.5703125" style="1" customWidth="1"/>
    <col min="3085" max="3085" width="12.28515625" style="1" customWidth="1"/>
    <col min="3086" max="3086" width="10.140625" style="1" customWidth="1"/>
    <col min="3087" max="3087" width="10.5703125" style="1" customWidth="1"/>
    <col min="3088" max="3088" width="10.7109375" style="1" customWidth="1"/>
    <col min="3089" max="3089" width="11.5703125" style="1"/>
    <col min="3090" max="3090" width="11.7109375" style="1" customWidth="1"/>
    <col min="3091" max="3328" width="11.5703125" style="1"/>
    <col min="3329" max="3329" width="22.140625" style="1" customWidth="1"/>
    <col min="3330" max="3330" width="42.85546875" style="1" customWidth="1"/>
    <col min="3331" max="3331" width="11.5703125" style="1"/>
    <col min="3332" max="3332" width="11.28515625" style="1" customWidth="1"/>
    <col min="3333" max="3333" width="12.7109375" style="1" customWidth="1"/>
    <col min="3334" max="3334" width="12.140625" style="1" customWidth="1"/>
    <col min="3335" max="3335" width="11.7109375" style="1" customWidth="1"/>
    <col min="3336" max="3336" width="11.42578125" style="1" customWidth="1"/>
    <col min="3337" max="3337" width="12.7109375" style="1" customWidth="1"/>
    <col min="3338" max="3338" width="4.140625" style="1" customWidth="1"/>
    <col min="3339" max="3339" width="33.42578125" style="1" customWidth="1"/>
    <col min="3340" max="3340" width="12.5703125" style="1" customWidth="1"/>
    <col min="3341" max="3341" width="12.28515625" style="1" customWidth="1"/>
    <col min="3342" max="3342" width="10.140625" style="1" customWidth="1"/>
    <col min="3343" max="3343" width="10.5703125" style="1" customWidth="1"/>
    <col min="3344" max="3344" width="10.7109375" style="1" customWidth="1"/>
    <col min="3345" max="3345" width="11.5703125" style="1"/>
    <col min="3346" max="3346" width="11.7109375" style="1" customWidth="1"/>
    <col min="3347" max="3584" width="11.5703125" style="1"/>
    <col min="3585" max="3585" width="22.140625" style="1" customWidth="1"/>
    <col min="3586" max="3586" width="42.85546875" style="1" customWidth="1"/>
    <col min="3587" max="3587" width="11.5703125" style="1"/>
    <col min="3588" max="3588" width="11.28515625" style="1" customWidth="1"/>
    <col min="3589" max="3589" width="12.7109375" style="1" customWidth="1"/>
    <col min="3590" max="3590" width="12.140625" style="1" customWidth="1"/>
    <col min="3591" max="3591" width="11.7109375" style="1" customWidth="1"/>
    <col min="3592" max="3592" width="11.42578125" style="1" customWidth="1"/>
    <col min="3593" max="3593" width="12.7109375" style="1" customWidth="1"/>
    <col min="3594" max="3594" width="4.140625" style="1" customWidth="1"/>
    <col min="3595" max="3595" width="33.42578125" style="1" customWidth="1"/>
    <col min="3596" max="3596" width="12.5703125" style="1" customWidth="1"/>
    <col min="3597" max="3597" width="12.28515625" style="1" customWidth="1"/>
    <col min="3598" max="3598" width="10.140625" style="1" customWidth="1"/>
    <col min="3599" max="3599" width="10.5703125" style="1" customWidth="1"/>
    <col min="3600" max="3600" width="10.7109375" style="1" customWidth="1"/>
    <col min="3601" max="3601" width="11.5703125" style="1"/>
    <col min="3602" max="3602" width="11.7109375" style="1" customWidth="1"/>
    <col min="3603" max="3840" width="11.5703125" style="1"/>
    <col min="3841" max="3841" width="22.140625" style="1" customWidth="1"/>
    <col min="3842" max="3842" width="42.85546875" style="1" customWidth="1"/>
    <col min="3843" max="3843" width="11.5703125" style="1"/>
    <col min="3844" max="3844" width="11.28515625" style="1" customWidth="1"/>
    <col min="3845" max="3845" width="12.7109375" style="1" customWidth="1"/>
    <col min="3846" max="3846" width="12.140625" style="1" customWidth="1"/>
    <col min="3847" max="3847" width="11.7109375" style="1" customWidth="1"/>
    <col min="3848" max="3848" width="11.42578125" style="1" customWidth="1"/>
    <col min="3849" max="3849" width="12.7109375" style="1" customWidth="1"/>
    <col min="3850" max="3850" width="4.140625" style="1" customWidth="1"/>
    <col min="3851" max="3851" width="33.42578125" style="1" customWidth="1"/>
    <col min="3852" max="3852" width="12.5703125" style="1" customWidth="1"/>
    <col min="3853" max="3853" width="12.28515625" style="1" customWidth="1"/>
    <col min="3854" max="3854" width="10.140625" style="1" customWidth="1"/>
    <col min="3855" max="3855" width="10.5703125" style="1" customWidth="1"/>
    <col min="3856" max="3856" width="10.7109375" style="1" customWidth="1"/>
    <col min="3857" max="3857" width="11.5703125" style="1"/>
    <col min="3858" max="3858" width="11.7109375" style="1" customWidth="1"/>
    <col min="3859" max="4096" width="11.5703125" style="1"/>
    <col min="4097" max="4097" width="22.140625" style="1" customWidth="1"/>
    <col min="4098" max="4098" width="42.85546875" style="1" customWidth="1"/>
    <col min="4099" max="4099" width="11.5703125" style="1"/>
    <col min="4100" max="4100" width="11.28515625" style="1" customWidth="1"/>
    <col min="4101" max="4101" width="12.7109375" style="1" customWidth="1"/>
    <col min="4102" max="4102" width="12.140625" style="1" customWidth="1"/>
    <col min="4103" max="4103" width="11.7109375" style="1" customWidth="1"/>
    <col min="4104" max="4104" width="11.42578125" style="1" customWidth="1"/>
    <col min="4105" max="4105" width="12.7109375" style="1" customWidth="1"/>
    <col min="4106" max="4106" width="4.140625" style="1" customWidth="1"/>
    <col min="4107" max="4107" width="33.42578125" style="1" customWidth="1"/>
    <col min="4108" max="4108" width="12.5703125" style="1" customWidth="1"/>
    <col min="4109" max="4109" width="12.28515625" style="1" customWidth="1"/>
    <col min="4110" max="4110" width="10.140625" style="1" customWidth="1"/>
    <col min="4111" max="4111" width="10.5703125" style="1" customWidth="1"/>
    <col min="4112" max="4112" width="10.7109375" style="1" customWidth="1"/>
    <col min="4113" max="4113" width="11.5703125" style="1"/>
    <col min="4114" max="4114" width="11.7109375" style="1" customWidth="1"/>
    <col min="4115" max="4352" width="11.5703125" style="1"/>
    <col min="4353" max="4353" width="22.140625" style="1" customWidth="1"/>
    <col min="4354" max="4354" width="42.85546875" style="1" customWidth="1"/>
    <col min="4355" max="4355" width="11.5703125" style="1"/>
    <col min="4356" max="4356" width="11.28515625" style="1" customWidth="1"/>
    <col min="4357" max="4357" width="12.7109375" style="1" customWidth="1"/>
    <col min="4358" max="4358" width="12.140625" style="1" customWidth="1"/>
    <col min="4359" max="4359" width="11.7109375" style="1" customWidth="1"/>
    <col min="4360" max="4360" width="11.42578125" style="1" customWidth="1"/>
    <col min="4361" max="4361" width="12.7109375" style="1" customWidth="1"/>
    <col min="4362" max="4362" width="4.140625" style="1" customWidth="1"/>
    <col min="4363" max="4363" width="33.42578125" style="1" customWidth="1"/>
    <col min="4364" max="4364" width="12.5703125" style="1" customWidth="1"/>
    <col min="4365" max="4365" width="12.28515625" style="1" customWidth="1"/>
    <col min="4366" max="4366" width="10.140625" style="1" customWidth="1"/>
    <col min="4367" max="4367" width="10.5703125" style="1" customWidth="1"/>
    <col min="4368" max="4368" width="10.7109375" style="1" customWidth="1"/>
    <col min="4369" max="4369" width="11.5703125" style="1"/>
    <col min="4370" max="4370" width="11.7109375" style="1" customWidth="1"/>
    <col min="4371" max="4608" width="11.5703125" style="1"/>
    <col min="4609" max="4609" width="22.140625" style="1" customWidth="1"/>
    <col min="4610" max="4610" width="42.85546875" style="1" customWidth="1"/>
    <col min="4611" max="4611" width="11.5703125" style="1"/>
    <col min="4612" max="4612" width="11.28515625" style="1" customWidth="1"/>
    <col min="4613" max="4613" width="12.7109375" style="1" customWidth="1"/>
    <col min="4614" max="4614" width="12.140625" style="1" customWidth="1"/>
    <col min="4615" max="4615" width="11.7109375" style="1" customWidth="1"/>
    <col min="4616" max="4616" width="11.42578125" style="1" customWidth="1"/>
    <col min="4617" max="4617" width="12.7109375" style="1" customWidth="1"/>
    <col min="4618" max="4618" width="4.140625" style="1" customWidth="1"/>
    <col min="4619" max="4619" width="33.42578125" style="1" customWidth="1"/>
    <col min="4620" max="4620" width="12.5703125" style="1" customWidth="1"/>
    <col min="4621" max="4621" width="12.28515625" style="1" customWidth="1"/>
    <col min="4622" max="4622" width="10.140625" style="1" customWidth="1"/>
    <col min="4623" max="4623" width="10.5703125" style="1" customWidth="1"/>
    <col min="4624" max="4624" width="10.7109375" style="1" customWidth="1"/>
    <col min="4625" max="4625" width="11.5703125" style="1"/>
    <col min="4626" max="4626" width="11.7109375" style="1" customWidth="1"/>
    <col min="4627" max="4864" width="11.5703125" style="1"/>
    <col min="4865" max="4865" width="22.140625" style="1" customWidth="1"/>
    <col min="4866" max="4866" width="42.85546875" style="1" customWidth="1"/>
    <col min="4867" max="4867" width="11.5703125" style="1"/>
    <col min="4868" max="4868" width="11.28515625" style="1" customWidth="1"/>
    <col min="4869" max="4869" width="12.7109375" style="1" customWidth="1"/>
    <col min="4870" max="4870" width="12.140625" style="1" customWidth="1"/>
    <col min="4871" max="4871" width="11.7109375" style="1" customWidth="1"/>
    <col min="4872" max="4872" width="11.42578125" style="1" customWidth="1"/>
    <col min="4873" max="4873" width="12.7109375" style="1" customWidth="1"/>
    <col min="4874" max="4874" width="4.140625" style="1" customWidth="1"/>
    <col min="4875" max="4875" width="33.42578125" style="1" customWidth="1"/>
    <col min="4876" max="4876" width="12.5703125" style="1" customWidth="1"/>
    <col min="4877" max="4877" width="12.28515625" style="1" customWidth="1"/>
    <col min="4878" max="4878" width="10.140625" style="1" customWidth="1"/>
    <col min="4879" max="4879" width="10.5703125" style="1" customWidth="1"/>
    <col min="4880" max="4880" width="10.7109375" style="1" customWidth="1"/>
    <col min="4881" max="4881" width="11.5703125" style="1"/>
    <col min="4882" max="4882" width="11.7109375" style="1" customWidth="1"/>
    <col min="4883" max="5120" width="11.5703125" style="1"/>
    <col min="5121" max="5121" width="22.140625" style="1" customWidth="1"/>
    <col min="5122" max="5122" width="42.85546875" style="1" customWidth="1"/>
    <col min="5123" max="5123" width="11.5703125" style="1"/>
    <col min="5124" max="5124" width="11.28515625" style="1" customWidth="1"/>
    <col min="5125" max="5125" width="12.7109375" style="1" customWidth="1"/>
    <col min="5126" max="5126" width="12.140625" style="1" customWidth="1"/>
    <col min="5127" max="5127" width="11.7109375" style="1" customWidth="1"/>
    <col min="5128" max="5128" width="11.42578125" style="1" customWidth="1"/>
    <col min="5129" max="5129" width="12.7109375" style="1" customWidth="1"/>
    <col min="5130" max="5130" width="4.140625" style="1" customWidth="1"/>
    <col min="5131" max="5131" width="33.42578125" style="1" customWidth="1"/>
    <col min="5132" max="5132" width="12.5703125" style="1" customWidth="1"/>
    <col min="5133" max="5133" width="12.28515625" style="1" customWidth="1"/>
    <col min="5134" max="5134" width="10.140625" style="1" customWidth="1"/>
    <col min="5135" max="5135" width="10.5703125" style="1" customWidth="1"/>
    <col min="5136" max="5136" width="10.7109375" style="1" customWidth="1"/>
    <col min="5137" max="5137" width="11.5703125" style="1"/>
    <col min="5138" max="5138" width="11.7109375" style="1" customWidth="1"/>
    <col min="5139" max="5376" width="11.5703125" style="1"/>
    <col min="5377" max="5377" width="22.140625" style="1" customWidth="1"/>
    <col min="5378" max="5378" width="42.85546875" style="1" customWidth="1"/>
    <col min="5379" max="5379" width="11.5703125" style="1"/>
    <col min="5380" max="5380" width="11.28515625" style="1" customWidth="1"/>
    <col min="5381" max="5381" width="12.7109375" style="1" customWidth="1"/>
    <col min="5382" max="5382" width="12.140625" style="1" customWidth="1"/>
    <col min="5383" max="5383" width="11.7109375" style="1" customWidth="1"/>
    <col min="5384" max="5384" width="11.42578125" style="1" customWidth="1"/>
    <col min="5385" max="5385" width="12.7109375" style="1" customWidth="1"/>
    <col min="5386" max="5386" width="4.140625" style="1" customWidth="1"/>
    <col min="5387" max="5387" width="33.42578125" style="1" customWidth="1"/>
    <col min="5388" max="5388" width="12.5703125" style="1" customWidth="1"/>
    <col min="5389" max="5389" width="12.28515625" style="1" customWidth="1"/>
    <col min="5390" max="5390" width="10.140625" style="1" customWidth="1"/>
    <col min="5391" max="5391" width="10.5703125" style="1" customWidth="1"/>
    <col min="5392" max="5392" width="10.7109375" style="1" customWidth="1"/>
    <col min="5393" max="5393" width="11.5703125" style="1"/>
    <col min="5394" max="5394" width="11.7109375" style="1" customWidth="1"/>
    <col min="5395" max="5632" width="11.5703125" style="1"/>
    <col min="5633" max="5633" width="22.140625" style="1" customWidth="1"/>
    <col min="5634" max="5634" width="42.85546875" style="1" customWidth="1"/>
    <col min="5635" max="5635" width="11.5703125" style="1"/>
    <col min="5636" max="5636" width="11.28515625" style="1" customWidth="1"/>
    <col min="5637" max="5637" width="12.7109375" style="1" customWidth="1"/>
    <col min="5638" max="5638" width="12.140625" style="1" customWidth="1"/>
    <col min="5639" max="5639" width="11.7109375" style="1" customWidth="1"/>
    <col min="5640" max="5640" width="11.42578125" style="1" customWidth="1"/>
    <col min="5641" max="5641" width="12.7109375" style="1" customWidth="1"/>
    <col min="5642" max="5642" width="4.140625" style="1" customWidth="1"/>
    <col min="5643" max="5643" width="33.42578125" style="1" customWidth="1"/>
    <col min="5644" max="5644" width="12.5703125" style="1" customWidth="1"/>
    <col min="5645" max="5645" width="12.28515625" style="1" customWidth="1"/>
    <col min="5646" max="5646" width="10.140625" style="1" customWidth="1"/>
    <col min="5647" max="5647" width="10.5703125" style="1" customWidth="1"/>
    <col min="5648" max="5648" width="10.7109375" style="1" customWidth="1"/>
    <col min="5649" max="5649" width="11.5703125" style="1"/>
    <col min="5650" max="5650" width="11.7109375" style="1" customWidth="1"/>
    <col min="5651" max="5888" width="11.5703125" style="1"/>
    <col min="5889" max="5889" width="22.140625" style="1" customWidth="1"/>
    <col min="5890" max="5890" width="42.85546875" style="1" customWidth="1"/>
    <col min="5891" max="5891" width="11.5703125" style="1"/>
    <col min="5892" max="5892" width="11.28515625" style="1" customWidth="1"/>
    <col min="5893" max="5893" width="12.7109375" style="1" customWidth="1"/>
    <col min="5894" max="5894" width="12.140625" style="1" customWidth="1"/>
    <col min="5895" max="5895" width="11.7109375" style="1" customWidth="1"/>
    <col min="5896" max="5896" width="11.42578125" style="1" customWidth="1"/>
    <col min="5897" max="5897" width="12.7109375" style="1" customWidth="1"/>
    <col min="5898" max="5898" width="4.140625" style="1" customWidth="1"/>
    <col min="5899" max="5899" width="33.42578125" style="1" customWidth="1"/>
    <col min="5900" max="5900" width="12.5703125" style="1" customWidth="1"/>
    <col min="5901" max="5901" width="12.28515625" style="1" customWidth="1"/>
    <col min="5902" max="5902" width="10.140625" style="1" customWidth="1"/>
    <col min="5903" max="5903" width="10.5703125" style="1" customWidth="1"/>
    <col min="5904" max="5904" width="10.7109375" style="1" customWidth="1"/>
    <col min="5905" max="5905" width="11.5703125" style="1"/>
    <col min="5906" max="5906" width="11.7109375" style="1" customWidth="1"/>
    <col min="5907" max="6144" width="11.5703125" style="1"/>
    <col min="6145" max="6145" width="22.140625" style="1" customWidth="1"/>
    <col min="6146" max="6146" width="42.85546875" style="1" customWidth="1"/>
    <col min="6147" max="6147" width="11.5703125" style="1"/>
    <col min="6148" max="6148" width="11.28515625" style="1" customWidth="1"/>
    <col min="6149" max="6149" width="12.7109375" style="1" customWidth="1"/>
    <col min="6150" max="6150" width="12.140625" style="1" customWidth="1"/>
    <col min="6151" max="6151" width="11.7109375" style="1" customWidth="1"/>
    <col min="6152" max="6152" width="11.42578125" style="1" customWidth="1"/>
    <col min="6153" max="6153" width="12.7109375" style="1" customWidth="1"/>
    <col min="6154" max="6154" width="4.140625" style="1" customWidth="1"/>
    <col min="6155" max="6155" width="33.42578125" style="1" customWidth="1"/>
    <col min="6156" max="6156" width="12.5703125" style="1" customWidth="1"/>
    <col min="6157" max="6157" width="12.28515625" style="1" customWidth="1"/>
    <col min="6158" max="6158" width="10.140625" style="1" customWidth="1"/>
    <col min="6159" max="6159" width="10.5703125" style="1" customWidth="1"/>
    <col min="6160" max="6160" width="10.7109375" style="1" customWidth="1"/>
    <col min="6161" max="6161" width="11.5703125" style="1"/>
    <col min="6162" max="6162" width="11.7109375" style="1" customWidth="1"/>
    <col min="6163" max="6400" width="11.5703125" style="1"/>
    <col min="6401" max="6401" width="22.140625" style="1" customWidth="1"/>
    <col min="6402" max="6402" width="42.85546875" style="1" customWidth="1"/>
    <col min="6403" max="6403" width="11.5703125" style="1"/>
    <col min="6404" max="6404" width="11.28515625" style="1" customWidth="1"/>
    <col min="6405" max="6405" width="12.7109375" style="1" customWidth="1"/>
    <col min="6406" max="6406" width="12.140625" style="1" customWidth="1"/>
    <col min="6407" max="6407" width="11.7109375" style="1" customWidth="1"/>
    <col min="6408" max="6408" width="11.42578125" style="1" customWidth="1"/>
    <col min="6409" max="6409" width="12.7109375" style="1" customWidth="1"/>
    <col min="6410" max="6410" width="4.140625" style="1" customWidth="1"/>
    <col min="6411" max="6411" width="33.42578125" style="1" customWidth="1"/>
    <col min="6412" max="6412" width="12.5703125" style="1" customWidth="1"/>
    <col min="6413" max="6413" width="12.28515625" style="1" customWidth="1"/>
    <col min="6414" max="6414" width="10.140625" style="1" customWidth="1"/>
    <col min="6415" max="6415" width="10.5703125" style="1" customWidth="1"/>
    <col min="6416" max="6416" width="10.7109375" style="1" customWidth="1"/>
    <col min="6417" max="6417" width="11.5703125" style="1"/>
    <col min="6418" max="6418" width="11.7109375" style="1" customWidth="1"/>
    <col min="6419" max="6656" width="11.5703125" style="1"/>
    <col min="6657" max="6657" width="22.140625" style="1" customWidth="1"/>
    <col min="6658" max="6658" width="42.85546875" style="1" customWidth="1"/>
    <col min="6659" max="6659" width="11.5703125" style="1"/>
    <col min="6660" max="6660" width="11.28515625" style="1" customWidth="1"/>
    <col min="6661" max="6661" width="12.7109375" style="1" customWidth="1"/>
    <col min="6662" max="6662" width="12.140625" style="1" customWidth="1"/>
    <col min="6663" max="6663" width="11.7109375" style="1" customWidth="1"/>
    <col min="6664" max="6664" width="11.42578125" style="1" customWidth="1"/>
    <col min="6665" max="6665" width="12.7109375" style="1" customWidth="1"/>
    <col min="6666" max="6666" width="4.140625" style="1" customWidth="1"/>
    <col min="6667" max="6667" width="33.42578125" style="1" customWidth="1"/>
    <col min="6668" max="6668" width="12.5703125" style="1" customWidth="1"/>
    <col min="6669" max="6669" width="12.28515625" style="1" customWidth="1"/>
    <col min="6670" max="6670" width="10.140625" style="1" customWidth="1"/>
    <col min="6671" max="6671" width="10.5703125" style="1" customWidth="1"/>
    <col min="6672" max="6672" width="10.7109375" style="1" customWidth="1"/>
    <col min="6673" max="6673" width="11.5703125" style="1"/>
    <col min="6674" max="6674" width="11.7109375" style="1" customWidth="1"/>
    <col min="6675" max="6912" width="11.5703125" style="1"/>
    <col min="6913" max="6913" width="22.140625" style="1" customWidth="1"/>
    <col min="6914" max="6914" width="42.85546875" style="1" customWidth="1"/>
    <col min="6915" max="6915" width="11.5703125" style="1"/>
    <col min="6916" max="6916" width="11.28515625" style="1" customWidth="1"/>
    <col min="6917" max="6917" width="12.7109375" style="1" customWidth="1"/>
    <col min="6918" max="6918" width="12.140625" style="1" customWidth="1"/>
    <col min="6919" max="6919" width="11.7109375" style="1" customWidth="1"/>
    <col min="6920" max="6920" width="11.42578125" style="1" customWidth="1"/>
    <col min="6921" max="6921" width="12.7109375" style="1" customWidth="1"/>
    <col min="6922" max="6922" width="4.140625" style="1" customWidth="1"/>
    <col min="6923" max="6923" width="33.42578125" style="1" customWidth="1"/>
    <col min="6924" max="6924" width="12.5703125" style="1" customWidth="1"/>
    <col min="6925" max="6925" width="12.28515625" style="1" customWidth="1"/>
    <col min="6926" max="6926" width="10.140625" style="1" customWidth="1"/>
    <col min="6927" max="6927" width="10.5703125" style="1" customWidth="1"/>
    <col min="6928" max="6928" width="10.7109375" style="1" customWidth="1"/>
    <col min="6929" max="6929" width="11.5703125" style="1"/>
    <col min="6930" max="6930" width="11.7109375" style="1" customWidth="1"/>
    <col min="6931" max="7168" width="11.5703125" style="1"/>
    <col min="7169" max="7169" width="22.140625" style="1" customWidth="1"/>
    <col min="7170" max="7170" width="42.85546875" style="1" customWidth="1"/>
    <col min="7171" max="7171" width="11.5703125" style="1"/>
    <col min="7172" max="7172" width="11.28515625" style="1" customWidth="1"/>
    <col min="7173" max="7173" width="12.7109375" style="1" customWidth="1"/>
    <col min="7174" max="7174" width="12.140625" style="1" customWidth="1"/>
    <col min="7175" max="7175" width="11.7109375" style="1" customWidth="1"/>
    <col min="7176" max="7176" width="11.42578125" style="1" customWidth="1"/>
    <col min="7177" max="7177" width="12.7109375" style="1" customWidth="1"/>
    <col min="7178" max="7178" width="4.140625" style="1" customWidth="1"/>
    <col min="7179" max="7179" width="33.42578125" style="1" customWidth="1"/>
    <col min="7180" max="7180" width="12.5703125" style="1" customWidth="1"/>
    <col min="7181" max="7181" width="12.28515625" style="1" customWidth="1"/>
    <col min="7182" max="7182" width="10.140625" style="1" customWidth="1"/>
    <col min="7183" max="7183" width="10.5703125" style="1" customWidth="1"/>
    <col min="7184" max="7184" width="10.7109375" style="1" customWidth="1"/>
    <col min="7185" max="7185" width="11.5703125" style="1"/>
    <col min="7186" max="7186" width="11.7109375" style="1" customWidth="1"/>
    <col min="7187" max="7424" width="11.5703125" style="1"/>
    <col min="7425" max="7425" width="22.140625" style="1" customWidth="1"/>
    <col min="7426" max="7426" width="42.85546875" style="1" customWidth="1"/>
    <col min="7427" max="7427" width="11.5703125" style="1"/>
    <col min="7428" max="7428" width="11.28515625" style="1" customWidth="1"/>
    <col min="7429" max="7429" width="12.7109375" style="1" customWidth="1"/>
    <col min="7430" max="7430" width="12.140625" style="1" customWidth="1"/>
    <col min="7431" max="7431" width="11.7109375" style="1" customWidth="1"/>
    <col min="7432" max="7432" width="11.42578125" style="1" customWidth="1"/>
    <col min="7433" max="7433" width="12.7109375" style="1" customWidth="1"/>
    <col min="7434" max="7434" width="4.140625" style="1" customWidth="1"/>
    <col min="7435" max="7435" width="33.42578125" style="1" customWidth="1"/>
    <col min="7436" max="7436" width="12.5703125" style="1" customWidth="1"/>
    <col min="7437" max="7437" width="12.28515625" style="1" customWidth="1"/>
    <col min="7438" max="7438" width="10.140625" style="1" customWidth="1"/>
    <col min="7439" max="7439" width="10.5703125" style="1" customWidth="1"/>
    <col min="7440" max="7440" width="10.7109375" style="1" customWidth="1"/>
    <col min="7441" max="7441" width="11.5703125" style="1"/>
    <col min="7442" max="7442" width="11.7109375" style="1" customWidth="1"/>
    <col min="7443" max="7680" width="11.5703125" style="1"/>
    <col min="7681" max="7681" width="22.140625" style="1" customWidth="1"/>
    <col min="7682" max="7682" width="42.85546875" style="1" customWidth="1"/>
    <col min="7683" max="7683" width="11.5703125" style="1"/>
    <col min="7684" max="7684" width="11.28515625" style="1" customWidth="1"/>
    <col min="7685" max="7685" width="12.7109375" style="1" customWidth="1"/>
    <col min="7686" max="7686" width="12.140625" style="1" customWidth="1"/>
    <col min="7687" max="7687" width="11.7109375" style="1" customWidth="1"/>
    <col min="7688" max="7688" width="11.42578125" style="1" customWidth="1"/>
    <col min="7689" max="7689" width="12.7109375" style="1" customWidth="1"/>
    <col min="7690" max="7690" width="4.140625" style="1" customWidth="1"/>
    <col min="7691" max="7691" width="33.42578125" style="1" customWidth="1"/>
    <col min="7692" max="7692" width="12.5703125" style="1" customWidth="1"/>
    <col min="7693" max="7693" width="12.28515625" style="1" customWidth="1"/>
    <col min="7694" max="7694" width="10.140625" style="1" customWidth="1"/>
    <col min="7695" max="7695" width="10.5703125" style="1" customWidth="1"/>
    <col min="7696" max="7696" width="10.7109375" style="1" customWidth="1"/>
    <col min="7697" max="7697" width="11.5703125" style="1"/>
    <col min="7698" max="7698" width="11.7109375" style="1" customWidth="1"/>
    <col min="7699" max="7936" width="11.5703125" style="1"/>
    <col min="7937" max="7937" width="22.140625" style="1" customWidth="1"/>
    <col min="7938" max="7938" width="42.85546875" style="1" customWidth="1"/>
    <col min="7939" max="7939" width="11.5703125" style="1"/>
    <col min="7940" max="7940" width="11.28515625" style="1" customWidth="1"/>
    <col min="7941" max="7941" width="12.7109375" style="1" customWidth="1"/>
    <col min="7942" max="7942" width="12.140625" style="1" customWidth="1"/>
    <col min="7943" max="7943" width="11.7109375" style="1" customWidth="1"/>
    <col min="7944" max="7944" width="11.42578125" style="1" customWidth="1"/>
    <col min="7945" max="7945" width="12.7109375" style="1" customWidth="1"/>
    <col min="7946" max="7946" width="4.140625" style="1" customWidth="1"/>
    <col min="7947" max="7947" width="33.42578125" style="1" customWidth="1"/>
    <col min="7948" max="7948" width="12.5703125" style="1" customWidth="1"/>
    <col min="7949" max="7949" width="12.28515625" style="1" customWidth="1"/>
    <col min="7950" max="7950" width="10.140625" style="1" customWidth="1"/>
    <col min="7951" max="7951" width="10.5703125" style="1" customWidth="1"/>
    <col min="7952" max="7952" width="10.7109375" style="1" customWidth="1"/>
    <col min="7953" max="7953" width="11.5703125" style="1"/>
    <col min="7954" max="7954" width="11.7109375" style="1" customWidth="1"/>
    <col min="7955" max="8192" width="11.5703125" style="1"/>
    <col min="8193" max="8193" width="22.140625" style="1" customWidth="1"/>
    <col min="8194" max="8194" width="42.85546875" style="1" customWidth="1"/>
    <col min="8195" max="8195" width="11.5703125" style="1"/>
    <col min="8196" max="8196" width="11.28515625" style="1" customWidth="1"/>
    <col min="8197" max="8197" width="12.7109375" style="1" customWidth="1"/>
    <col min="8198" max="8198" width="12.140625" style="1" customWidth="1"/>
    <col min="8199" max="8199" width="11.7109375" style="1" customWidth="1"/>
    <col min="8200" max="8200" width="11.42578125" style="1" customWidth="1"/>
    <col min="8201" max="8201" width="12.7109375" style="1" customWidth="1"/>
    <col min="8202" max="8202" width="4.140625" style="1" customWidth="1"/>
    <col min="8203" max="8203" width="33.42578125" style="1" customWidth="1"/>
    <col min="8204" max="8204" width="12.5703125" style="1" customWidth="1"/>
    <col min="8205" max="8205" width="12.28515625" style="1" customWidth="1"/>
    <col min="8206" max="8206" width="10.140625" style="1" customWidth="1"/>
    <col min="8207" max="8207" width="10.5703125" style="1" customWidth="1"/>
    <col min="8208" max="8208" width="10.7109375" style="1" customWidth="1"/>
    <col min="8209" max="8209" width="11.5703125" style="1"/>
    <col min="8210" max="8210" width="11.7109375" style="1" customWidth="1"/>
    <col min="8211" max="8448" width="11.5703125" style="1"/>
    <col min="8449" max="8449" width="22.140625" style="1" customWidth="1"/>
    <col min="8450" max="8450" width="42.85546875" style="1" customWidth="1"/>
    <col min="8451" max="8451" width="11.5703125" style="1"/>
    <col min="8452" max="8452" width="11.28515625" style="1" customWidth="1"/>
    <col min="8453" max="8453" width="12.7109375" style="1" customWidth="1"/>
    <col min="8454" max="8454" width="12.140625" style="1" customWidth="1"/>
    <col min="8455" max="8455" width="11.7109375" style="1" customWidth="1"/>
    <col min="8456" max="8456" width="11.42578125" style="1" customWidth="1"/>
    <col min="8457" max="8457" width="12.7109375" style="1" customWidth="1"/>
    <col min="8458" max="8458" width="4.140625" style="1" customWidth="1"/>
    <col min="8459" max="8459" width="33.42578125" style="1" customWidth="1"/>
    <col min="8460" max="8460" width="12.5703125" style="1" customWidth="1"/>
    <col min="8461" max="8461" width="12.28515625" style="1" customWidth="1"/>
    <col min="8462" max="8462" width="10.140625" style="1" customWidth="1"/>
    <col min="8463" max="8463" width="10.5703125" style="1" customWidth="1"/>
    <col min="8464" max="8464" width="10.7109375" style="1" customWidth="1"/>
    <col min="8465" max="8465" width="11.5703125" style="1"/>
    <col min="8466" max="8466" width="11.7109375" style="1" customWidth="1"/>
    <col min="8467" max="8704" width="11.5703125" style="1"/>
    <col min="8705" max="8705" width="22.140625" style="1" customWidth="1"/>
    <col min="8706" max="8706" width="42.85546875" style="1" customWidth="1"/>
    <col min="8707" max="8707" width="11.5703125" style="1"/>
    <col min="8708" max="8708" width="11.28515625" style="1" customWidth="1"/>
    <col min="8709" max="8709" width="12.7109375" style="1" customWidth="1"/>
    <col min="8710" max="8710" width="12.140625" style="1" customWidth="1"/>
    <col min="8711" max="8711" width="11.7109375" style="1" customWidth="1"/>
    <col min="8712" max="8712" width="11.42578125" style="1" customWidth="1"/>
    <col min="8713" max="8713" width="12.7109375" style="1" customWidth="1"/>
    <col min="8714" max="8714" width="4.140625" style="1" customWidth="1"/>
    <col min="8715" max="8715" width="33.42578125" style="1" customWidth="1"/>
    <col min="8716" max="8716" width="12.5703125" style="1" customWidth="1"/>
    <col min="8717" max="8717" width="12.28515625" style="1" customWidth="1"/>
    <col min="8718" max="8718" width="10.140625" style="1" customWidth="1"/>
    <col min="8719" max="8719" width="10.5703125" style="1" customWidth="1"/>
    <col min="8720" max="8720" width="10.7109375" style="1" customWidth="1"/>
    <col min="8721" max="8721" width="11.5703125" style="1"/>
    <col min="8722" max="8722" width="11.7109375" style="1" customWidth="1"/>
    <col min="8723" max="8960" width="11.5703125" style="1"/>
    <col min="8961" max="8961" width="22.140625" style="1" customWidth="1"/>
    <col min="8962" max="8962" width="42.85546875" style="1" customWidth="1"/>
    <col min="8963" max="8963" width="11.5703125" style="1"/>
    <col min="8964" max="8964" width="11.28515625" style="1" customWidth="1"/>
    <col min="8965" max="8965" width="12.7109375" style="1" customWidth="1"/>
    <col min="8966" max="8966" width="12.140625" style="1" customWidth="1"/>
    <col min="8967" max="8967" width="11.7109375" style="1" customWidth="1"/>
    <col min="8968" max="8968" width="11.42578125" style="1" customWidth="1"/>
    <col min="8969" max="8969" width="12.7109375" style="1" customWidth="1"/>
    <col min="8970" max="8970" width="4.140625" style="1" customWidth="1"/>
    <col min="8971" max="8971" width="33.42578125" style="1" customWidth="1"/>
    <col min="8972" max="8972" width="12.5703125" style="1" customWidth="1"/>
    <col min="8973" max="8973" width="12.28515625" style="1" customWidth="1"/>
    <col min="8974" max="8974" width="10.140625" style="1" customWidth="1"/>
    <col min="8975" max="8975" width="10.5703125" style="1" customWidth="1"/>
    <col min="8976" max="8976" width="10.7109375" style="1" customWidth="1"/>
    <col min="8977" max="8977" width="11.5703125" style="1"/>
    <col min="8978" max="8978" width="11.7109375" style="1" customWidth="1"/>
    <col min="8979" max="9216" width="11.5703125" style="1"/>
    <col min="9217" max="9217" width="22.140625" style="1" customWidth="1"/>
    <col min="9218" max="9218" width="42.85546875" style="1" customWidth="1"/>
    <col min="9219" max="9219" width="11.5703125" style="1"/>
    <col min="9220" max="9220" width="11.28515625" style="1" customWidth="1"/>
    <col min="9221" max="9221" width="12.7109375" style="1" customWidth="1"/>
    <col min="9222" max="9222" width="12.140625" style="1" customWidth="1"/>
    <col min="9223" max="9223" width="11.7109375" style="1" customWidth="1"/>
    <col min="9224" max="9224" width="11.42578125" style="1" customWidth="1"/>
    <col min="9225" max="9225" width="12.7109375" style="1" customWidth="1"/>
    <col min="9226" max="9226" width="4.140625" style="1" customWidth="1"/>
    <col min="9227" max="9227" width="33.42578125" style="1" customWidth="1"/>
    <col min="9228" max="9228" width="12.5703125" style="1" customWidth="1"/>
    <col min="9229" max="9229" width="12.28515625" style="1" customWidth="1"/>
    <col min="9230" max="9230" width="10.140625" style="1" customWidth="1"/>
    <col min="9231" max="9231" width="10.5703125" style="1" customWidth="1"/>
    <col min="9232" max="9232" width="10.7109375" style="1" customWidth="1"/>
    <col min="9233" max="9233" width="11.5703125" style="1"/>
    <col min="9234" max="9234" width="11.7109375" style="1" customWidth="1"/>
    <col min="9235" max="9472" width="11.5703125" style="1"/>
    <col min="9473" max="9473" width="22.140625" style="1" customWidth="1"/>
    <col min="9474" max="9474" width="42.85546875" style="1" customWidth="1"/>
    <col min="9475" max="9475" width="11.5703125" style="1"/>
    <col min="9476" max="9476" width="11.28515625" style="1" customWidth="1"/>
    <col min="9477" max="9477" width="12.7109375" style="1" customWidth="1"/>
    <col min="9478" max="9478" width="12.140625" style="1" customWidth="1"/>
    <col min="9479" max="9479" width="11.7109375" style="1" customWidth="1"/>
    <col min="9480" max="9480" width="11.42578125" style="1" customWidth="1"/>
    <col min="9481" max="9481" width="12.7109375" style="1" customWidth="1"/>
    <col min="9482" max="9482" width="4.140625" style="1" customWidth="1"/>
    <col min="9483" max="9483" width="33.42578125" style="1" customWidth="1"/>
    <col min="9484" max="9484" width="12.5703125" style="1" customWidth="1"/>
    <col min="9485" max="9485" width="12.28515625" style="1" customWidth="1"/>
    <col min="9486" max="9486" width="10.140625" style="1" customWidth="1"/>
    <col min="9487" max="9487" width="10.5703125" style="1" customWidth="1"/>
    <col min="9488" max="9488" width="10.7109375" style="1" customWidth="1"/>
    <col min="9489" max="9489" width="11.5703125" style="1"/>
    <col min="9490" max="9490" width="11.7109375" style="1" customWidth="1"/>
    <col min="9491" max="9728" width="11.5703125" style="1"/>
    <col min="9729" max="9729" width="22.140625" style="1" customWidth="1"/>
    <col min="9730" max="9730" width="42.85546875" style="1" customWidth="1"/>
    <col min="9731" max="9731" width="11.5703125" style="1"/>
    <col min="9732" max="9732" width="11.28515625" style="1" customWidth="1"/>
    <col min="9733" max="9733" width="12.7109375" style="1" customWidth="1"/>
    <col min="9734" max="9734" width="12.140625" style="1" customWidth="1"/>
    <col min="9735" max="9735" width="11.7109375" style="1" customWidth="1"/>
    <col min="9736" max="9736" width="11.42578125" style="1" customWidth="1"/>
    <col min="9737" max="9737" width="12.7109375" style="1" customWidth="1"/>
    <col min="9738" max="9738" width="4.140625" style="1" customWidth="1"/>
    <col min="9739" max="9739" width="33.42578125" style="1" customWidth="1"/>
    <col min="9740" max="9740" width="12.5703125" style="1" customWidth="1"/>
    <col min="9741" max="9741" width="12.28515625" style="1" customWidth="1"/>
    <col min="9742" max="9742" width="10.140625" style="1" customWidth="1"/>
    <col min="9743" max="9743" width="10.5703125" style="1" customWidth="1"/>
    <col min="9744" max="9744" width="10.7109375" style="1" customWidth="1"/>
    <col min="9745" max="9745" width="11.5703125" style="1"/>
    <col min="9746" max="9746" width="11.7109375" style="1" customWidth="1"/>
    <col min="9747" max="9984" width="11.5703125" style="1"/>
    <col min="9985" max="9985" width="22.140625" style="1" customWidth="1"/>
    <col min="9986" max="9986" width="42.85546875" style="1" customWidth="1"/>
    <col min="9987" max="9987" width="11.5703125" style="1"/>
    <col min="9988" max="9988" width="11.28515625" style="1" customWidth="1"/>
    <col min="9989" max="9989" width="12.7109375" style="1" customWidth="1"/>
    <col min="9990" max="9990" width="12.140625" style="1" customWidth="1"/>
    <col min="9991" max="9991" width="11.7109375" style="1" customWidth="1"/>
    <col min="9992" max="9992" width="11.42578125" style="1" customWidth="1"/>
    <col min="9993" max="9993" width="12.7109375" style="1" customWidth="1"/>
    <col min="9994" max="9994" width="4.140625" style="1" customWidth="1"/>
    <col min="9995" max="9995" width="33.42578125" style="1" customWidth="1"/>
    <col min="9996" max="9996" width="12.5703125" style="1" customWidth="1"/>
    <col min="9997" max="9997" width="12.28515625" style="1" customWidth="1"/>
    <col min="9998" max="9998" width="10.140625" style="1" customWidth="1"/>
    <col min="9999" max="9999" width="10.5703125" style="1" customWidth="1"/>
    <col min="10000" max="10000" width="10.7109375" style="1" customWidth="1"/>
    <col min="10001" max="10001" width="11.5703125" style="1"/>
    <col min="10002" max="10002" width="11.7109375" style="1" customWidth="1"/>
    <col min="10003" max="10240" width="11.5703125" style="1"/>
    <col min="10241" max="10241" width="22.140625" style="1" customWidth="1"/>
    <col min="10242" max="10242" width="42.85546875" style="1" customWidth="1"/>
    <col min="10243" max="10243" width="11.5703125" style="1"/>
    <col min="10244" max="10244" width="11.28515625" style="1" customWidth="1"/>
    <col min="10245" max="10245" width="12.7109375" style="1" customWidth="1"/>
    <col min="10246" max="10246" width="12.140625" style="1" customWidth="1"/>
    <col min="10247" max="10247" width="11.7109375" style="1" customWidth="1"/>
    <col min="10248" max="10248" width="11.42578125" style="1" customWidth="1"/>
    <col min="10249" max="10249" width="12.7109375" style="1" customWidth="1"/>
    <col min="10250" max="10250" width="4.140625" style="1" customWidth="1"/>
    <col min="10251" max="10251" width="33.42578125" style="1" customWidth="1"/>
    <col min="10252" max="10252" width="12.5703125" style="1" customWidth="1"/>
    <col min="10253" max="10253" width="12.28515625" style="1" customWidth="1"/>
    <col min="10254" max="10254" width="10.140625" style="1" customWidth="1"/>
    <col min="10255" max="10255" width="10.5703125" style="1" customWidth="1"/>
    <col min="10256" max="10256" width="10.7109375" style="1" customWidth="1"/>
    <col min="10257" max="10257" width="11.5703125" style="1"/>
    <col min="10258" max="10258" width="11.7109375" style="1" customWidth="1"/>
    <col min="10259" max="10496" width="11.5703125" style="1"/>
    <col min="10497" max="10497" width="22.140625" style="1" customWidth="1"/>
    <col min="10498" max="10498" width="42.85546875" style="1" customWidth="1"/>
    <col min="10499" max="10499" width="11.5703125" style="1"/>
    <col min="10500" max="10500" width="11.28515625" style="1" customWidth="1"/>
    <col min="10501" max="10501" width="12.7109375" style="1" customWidth="1"/>
    <col min="10502" max="10502" width="12.140625" style="1" customWidth="1"/>
    <col min="10503" max="10503" width="11.7109375" style="1" customWidth="1"/>
    <col min="10504" max="10504" width="11.42578125" style="1" customWidth="1"/>
    <col min="10505" max="10505" width="12.7109375" style="1" customWidth="1"/>
    <col min="10506" max="10506" width="4.140625" style="1" customWidth="1"/>
    <col min="10507" max="10507" width="33.42578125" style="1" customWidth="1"/>
    <col min="10508" max="10508" width="12.5703125" style="1" customWidth="1"/>
    <col min="10509" max="10509" width="12.28515625" style="1" customWidth="1"/>
    <col min="10510" max="10510" width="10.140625" style="1" customWidth="1"/>
    <col min="10511" max="10511" width="10.5703125" style="1" customWidth="1"/>
    <col min="10512" max="10512" width="10.7109375" style="1" customWidth="1"/>
    <col min="10513" max="10513" width="11.5703125" style="1"/>
    <col min="10514" max="10514" width="11.7109375" style="1" customWidth="1"/>
    <col min="10515" max="10752" width="11.5703125" style="1"/>
    <col min="10753" max="10753" width="22.140625" style="1" customWidth="1"/>
    <col min="10754" max="10754" width="42.85546875" style="1" customWidth="1"/>
    <col min="10755" max="10755" width="11.5703125" style="1"/>
    <col min="10756" max="10756" width="11.28515625" style="1" customWidth="1"/>
    <col min="10757" max="10757" width="12.7109375" style="1" customWidth="1"/>
    <col min="10758" max="10758" width="12.140625" style="1" customWidth="1"/>
    <col min="10759" max="10759" width="11.7109375" style="1" customWidth="1"/>
    <col min="10760" max="10760" width="11.42578125" style="1" customWidth="1"/>
    <col min="10761" max="10761" width="12.7109375" style="1" customWidth="1"/>
    <col min="10762" max="10762" width="4.140625" style="1" customWidth="1"/>
    <col min="10763" max="10763" width="33.42578125" style="1" customWidth="1"/>
    <col min="10764" max="10764" width="12.5703125" style="1" customWidth="1"/>
    <col min="10765" max="10765" width="12.28515625" style="1" customWidth="1"/>
    <col min="10766" max="10766" width="10.140625" style="1" customWidth="1"/>
    <col min="10767" max="10767" width="10.5703125" style="1" customWidth="1"/>
    <col min="10768" max="10768" width="10.7109375" style="1" customWidth="1"/>
    <col min="10769" max="10769" width="11.5703125" style="1"/>
    <col min="10770" max="10770" width="11.7109375" style="1" customWidth="1"/>
    <col min="10771" max="11008" width="11.5703125" style="1"/>
    <col min="11009" max="11009" width="22.140625" style="1" customWidth="1"/>
    <col min="11010" max="11010" width="42.85546875" style="1" customWidth="1"/>
    <col min="11011" max="11011" width="11.5703125" style="1"/>
    <col min="11012" max="11012" width="11.28515625" style="1" customWidth="1"/>
    <col min="11013" max="11013" width="12.7109375" style="1" customWidth="1"/>
    <col min="11014" max="11014" width="12.140625" style="1" customWidth="1"/>
    <col min="11015" max="11015" width="11.7109375" style="1" customWidth="1"/>
    <col min="11016" max="11016" width="11.42578125" style="1" customWidth="1"/>
    <col min="11017" max="11017" width="12.7109375" style="1" customWidth="1"/>
    <col min="11018" max="11018" width="4.140625" style="1" customWidth="1"/>
    <col min="11019" max="11019" width="33.42578125" style="1" customWidth="1"/>
    <col min="11020" max="11020" width="12.5703125" style="1" customWidth="1"/>
    <col min="11021" max="11021" width="12.28515625" style="1" customWidth="1"/>
    <col min="11022" max="11022" width="10.140625" style="1" customWidth="1"/>
    <col min="11023" max="11023" width="10.5703125" style="1" customWidth="1"/>
    <col min="11024" max="11024" width="10.7109375" style="1" customWidth="1"/>
    <col min="11025" max="11025" width="11.5703125" style="1"/>
    <col min="11026" max="11026" width="11.7109375" style="1" customWidth="1"/>
    <col min="11027" max="11264" width="11.5703125" style="1"/>
    <col min="11265" max="11265" width="22.140625" style="1" customWidth="1"/>
    <col min="11266" max="11266" width="42.85546875" style="1" customWidth="1"/>
    <col min="11267" max="11267" width="11.5703125" style="1"/>
    <col min="11268" max="11268" width="11.28515625" style="1" customWidth="1"/>
    <col min="11269" max="11269" width="12.7109375" style="1" customWidth="1"/>
    <col min="11270" max="11270" width="12.140625" style="1" customWidth="1"/>
    <col min="11271" max="11271" width="11.7109375" style="1" customWidth="1"/>
    <col min="11272" max="11272" width="11.42578125" style="1" customWidth="1"/>
    <col min="11273" max="11273" width="12.7109375" style="1" customWidth="1"/>
    <col min="11274" max="11274" width="4.140625" style="1" customWidth="1"/>
    <col min="11275" max="11275" width="33.42578125" style="1" customWidth="1"/>
    <col min="11276" max="11276" width="12.5703125" style="1" customWidth="1"/>
    <col min="11277" max="11277" width="12.28515625" style="1" customWidth="1"/>
    <col min="11278" max="11278" width="10.140625" style="1" customWidth="1"/>
    <col min="11279" max="11279" width="10.5703125" style="1" customWidth="1"/>
    <col min="11280" max="11280" width="10.7109375" style="1" customWidth="1"/>
    <col min="11281" max="11281" width="11.5703125" style="1"/>
    <col min="11282" max="11282" width="11.7109375" style="1" customWidth="1"/>
    <col min="11283" max="11520" width="11.5703125" style="1"/>
    <col min="11521" max="11521" width="22.140625" style="1" customWidth="1"/>
    <col min="11522" max="11522" width="42.85546875" style="1" customWidth="1"/>
    <col min="11523" max="11523" width="11.5703125" style="1"/>
    <col min="11524" max="11524" width="11.28515625" style="1" customWidth="1"/>
    <col min="11525" max="11525" width="12.7109375" style="1" customWidth="1"/>
    <col min="11526" max="11526" width="12.140625" style="1" customWidth="1"/>
    <col min="11527" max="11527" width="11.7109375" style="1" customWidth="1"/>
    <col min="11528" max="11528" width="11.42578125" style="1" customWidth="1"/>
    <col min="11529" max="11529" width="12.7109375" style="1" customWidth="1"/>
    <col min="11530" max="11530" width="4.140625" style="1" customWidth="1"/>
    <col min="11531" max="11531" width="33.42578125" style="1" customWidth="1"/>
    <col min="11532" max="11532" width="12.5703125" style="1" customWidth="1"/>
    <col min="11533" max="11533" width="12.28515625" style="1" customWidth="1"/>
    <col min="11534" max="11534" width="10.140625" style="1" customWidth="1"/>
    <col min="11535" max="11535" width="10.5703125" style="1" customWidth="1"/>
    <col min="11536" max="11536" width="10.7109375" style="1" customWidth="1"/>
    <col min="11537" max="11537" width="11.5703125" style="1"/>
    <col min="11538" max="11538" width="11.7109375" style="1" customWidth="1"/>
    <col min="11539" max="11776" width="11.5703125" style="1"/>
    <col min="11777" max="11777" width="22.140625" style="1" customWidth="1"/>
    <col min="11778" max="11778" width="42.85546875" style="1" customWidth="1"/>
    <col min="11779" max="11779" width="11.5703125" style="1"/>
    <col min="11780" max="11780" width="11.28515625" style="1" customWidth="1"/>
    <col min="11781" max="11781" width="12.7109375" style="1" customWidth="1"/>
    <col min="11782" max="11782" width="12.140625" style="1" customWidth="1"/>
    <col min="11783" max="11783" width="11.7109375" style="1" customWidth="1"/>
    <col min="11784" max="11784" width="11.42578125" style="1" customWidth="1"/>
    <col min="11785" max="11785" width="12.7109375" style="1" customWidth="1"/>
    <col min="11786" max="11786" width="4.140625" style="1" customWidth="1"/>
    <col min="11787" max="11787" width="33.42578125" style="1" customWidth="1"/>
    <col min="11788" max="11788" width="12.5703125" style="1" customWidth="1"/>
    <col min="11789" max="11789" width="12.28515625" style="1" customWidth="1"/>
    <col min="11790" max="11790" width="10.140625" style="1" customWidth="1"/>
    <col min="11791" max="11791" width="10.5703125" style="1" customWidth="1"/>
    <col min="11792" max="11792" width="10.7109375" style="1" customWidth="1"/>
    <col min="11793" max="11793" width="11.5703125" style="1"/>
    <col min="11794" max="11794" width="11.7109375" style="1" customWidth="1"/>
    <col min="11795" max="12032" width="11.5703125" style="1"/>
    <col min="12033" max="12033" width="22.140625" style="1" customWidth="1"/>
    <col min="12034" max="12034" width="42.85546875" style="1" customWidth="1"/>
    <col min="12035" max="12035" width="11.5703125" style="1"/>
    <col min="12036" max="12036" width="11.28515625" style="1" customWidth="1"/>
    <col min="12037" max="12037" width="12.7109375" style="1" customWidth="1"/>
    <col min="12038" max="12038" width="12.140625" style="1" customWidth="1"/>
    <col min="12039" max="12039" width="11.7109375" style="1" customWidth="1"/>
    <col min="12040" max="12040" width="11.42578125" style="1" customWidth="1"/>
    <col min="12041" max="12041" width="12.7109375" style="1" customWidth="1"/>
    <col min="12042" max="12042" width="4.140625" style="1" customWidth="1"/>
    <col min="12043" max="12043" width="33.42578125" style="1" customWidth="1"/>
    <col min="12044" max="12044" width="12.5703125" style="1" customWidth="1"/>
    <col min="12045" max="12045" width="12.28515625" style="1" customWidth="1"/>
    <col min="12046" max="12046" width="10.140625" style="1" customWidth="1"/>
    <col min="12047" max="12047" width="10.5703125" style="1" customWidth="1"/>
    <col min="12048" max="12048" width="10.7109375" style="1" customWidth="1"/>
    <col min="12049" max="12049" width="11.5703125" style="1"/>
    <col min="12050" max="12050" width="11.7109375" style="1" customWidth="1"/>
    <col min="12051" max="12288" width="11.5703125" style="1"/>
    <col min="12289" max="12289" width="22.140625" style="1" customWidth="1"/>
    <col min="12290" max="12290" width="42.85546875" style="1" customWidth="1"/>
    <col min="12291" max="12291" width="11.5703125" style="1"/>
    <col min="12292" max="12292" width="11.28515625" style="1" customWidth="1"/>
    <col min="12293" max="12293" width="12.7109375" style="1" customWidth="1"/>
    <col min="12294" max="12294" width="12.140625" style="1" customWidth="1"/>
    <col min="12295" max="12295" width="11.7109375" style="1" customWidth="1"/>
    <col min="12296" max="12296" width="11.42578125" style="1" customWidth="1"/>
    <col min="12297" max="12297" width="12.7109375" style="1" customWidth="1"/>
    <col min="12298" max="12298" width="4.140625" style="1" customWidth="1"/>
    <col min="12299" max="12299" width="33.42578125" style="1" customWidth="1"/>
    <col min="12300" max="12300" width="12.5703125" style="1" customWidth="1"/>
    <col min="12301" max="12301" width="12.28515625" style="1" customWidth="1"/>
    <col min="12302" max="12302" width="10.140625" style="1" customWidth="1"/>
    <col min="12303" max="12303" width="10.5703125" style="1" customWidth="1"/>
    <col min="12304" max="12304" width="10.7109375" style="1" customWidth="1"/>
    <col min="12305" max="12305" width="11.5703125" style="1"/>
    <col min="12306" max="12306" width="11.7109375" style="1" customWidth="1"/>
    <col min="12307" max="12544" width="11.5703125" style="1"/>
    <col min="12545" max="12545" width="22.140625" style="1" customWidth="1"/>
    <col min="12546" max="12546" width="42.85546875" style="1" customWidth="1"/>
    <col min="12547" max="12547" width="11.5703125" style="1"/>
    <col min="12548" max="12548" width="11.28515625" style="1" customWidth="1"/>
    <col min="12549" max="12549" width="12.7109375" style="1" customWidth="1"/>
    <col min="12550" max="12550" width="12.140625" style="1" customWidth="1"/>
    <col min="12551" max="12551" width="11.7109375" style="1" customWidth="1"/>
    <col min="12552" max="12552" width="11.42578125" style="1" customWidth="1"/>
    <col min="12553" max="12553" width="12.7109375" style="1" customWidth="1"/>
    <col min="12554" max="12554" width="4.140625" style="1" customWidth="1"/>
    <col min="12555" max="12555" width="33.42578125" style="1" customWidth="1"/>
    <col min="12556" max="12556" width="12.5703125" style="1" customWidth="1"/>
    <col min="12557" max="12557" width="12.28515625" style="1" customWidth="1"/>
    <col min="12558" max="12558" width="10.140625" style="1" customWidth="1"/>
    <col min="12559" max="12559" width="10.5703125" style="1" customWidth="1"/>
    <col min="12560" max="12560" width="10.7109375" style="1" customWidth="1"/>
    <col min="12561" max="12561" width="11.5703125" style="1"/>
    <col min="12562" max="12562" width="11.7109375" style="1" customWidth="1"/>
    <col min="12563" max="12800" width="11.5703125" style="1"/>
    <col min="12801" max="12801" width="22.140625" style="1" customWidth="1"/>
    <col min="12802" max="12802" width="42.85546875" style="1" customWidth="1"/>
    <col min="12803" max="12803" width="11.5703125" style="1"/>
    <col min="12804" max="12804" width="11.28515625" style="1" customWidth="1"/>
    <col min="12805" max="12805" width="12.7109375" style="1" customWidth="1"/>
    <col min="12806" max="12806" width="12.140625" style="1" customWidth="1"/>
    <col min="12807" max="12807" width="11.7109375" style="1" customWidth="1"/>
    <col min="12808" max="12808" width="11.42578125" style="1" customWidth="1"/>
    <col min="12809" max="12809" width="12.7109375" style="1" customWidth="1"/>
    <col min="12810" max="12810" width="4.140625" style="1" customWidth="1"/>
    <col min="12811" max="12811" width="33.42578125" style="1" customWidth="1"/>
    <col min="12812" max="12812" width="12.5703125" style="1" customWidth="1"/>
    <col min="12813" max="12813" width="12.28515625" style="1" customWidth="1"/>
    <col min="12814" max="12814" width="10.140625" style="1" customWidth="1"/>
    <col min="12815" max="12815" width="10.5703125" style="1" customWidth="1"/>
    <col min="12816" max="12816" width="10.7109375" style="1" customWidth="1"/>
    <col min="12817" max="12817" width="11.5703125" style="1"/>
    <col min="12818" max="12818" width="11.7109375" style="1" customWidth="1"/>
    <col min="12819" max="13056" width="11.5703125" style="1"/>
    <col min="13057" max="13057" width="22.140625" style="1" customWidth="1"/>
    <col min="13058" max="13058" width="42.85546875" style="1" customWidth="1"/>
    <col min="13059" max="13059" width="11.5703125" style="1"/>
    <col min="13060" max="13060" width="11.28515625" style="1" customWidth="1"/>
    <col min="13061" max="13061" width="12.7109375" style="1" customWidth="1"/>
    <col min="13062" max="13062" width="12.140625" style="1" customWidth="1"/>
    <col min="13063" max="13063" width="11.7109375" style="1" customWidth="1"/>
    <col min="13064" max="13064" width="11.42578125" style="1" customWidth="1"/>
    <col min="13065" max="13065" width="12.7109375" style="1" customWidth="1"/>
    <col min="13066" max="13066" width="4.140625" style="1" customWidth="1"/>
    <col min="13067" max="13067" width="33.42578125" style="1" customWidth="1"/>
    <col min="13068" max="13068" width="12.5703125" style="1" customWidth="1"/>
    <col min="13069" max="13069" width="12.28515625" style="1" customWidth="1"/>
    <col min="13070" max="13070" width="10.140625" style="1" customWidth="1"/>
    <col min="13071" max="13071" width="10.5703125" style="1" customWidth="1"/>
    <col min="13072" max="13072" width="10.7109375" style="1" customWidth="1"/>
    <col min="13073" max="13073" width="11.5703125" style="1"/>
    <col min="13074" max="13074" width="11.7109375" style="1" customWidth="1"/>
    <col min="13075" max="13312" width="11.5703125" style="1"/>
    <col min="13313" max="13313" width="22.140625" style="1" customWidth="1"/>
    <col min="13314" max="13314" width="42.85546875" style="1" customWidth="1"/>
    <col min="13315" max="13315" width="11.5703125" style="1"/>
    <col min="13316" max="13316" width="11.28515625" style="1" customWidth="1"/>
    <col min="13317" max="13317" width="12.7109375" style="1" customWidth="1"/>
    <col min="13318" max="13318" width="12.140625" style="1" customWidth="1"/>
    <col min="13319" max="13319" width="11.7109375" style="1" customWidth="1"/>
    <col min="13320" max="13320" width="11.42578125" style="1" customWidth="1"/>
    <col min="13321" max="13321" width="12.7109375" style="1" customWidth="1"/>
    <col min="13322" max="13322" width="4.140625" style="1" customWidth="1"/>
    <col min="13323" max="13323" width="33.42578125" style="1" customWidth="1"/>
    <col min="13324" max="13324" width="12.5703125" style="1" customWidth="1"/>
    <col min="13325" max="13325" width="12.28515625" style="1" customWidth="1"/>
    <col min="13326" max="13326" width="10.140625" style="1" customWidth="1"/>
    <col min="13327" max="13327" width="10.5703125" style="1" customWidth="1"/>
    <col min="13328" max="13328" width="10.7109375" style="1" customWidth="1"/>
    <col min="13329" max="13329" width="11.5703125" style="1"/>
    <col min="13330" max="13330" width="11.7109375" style="1" customWidth="1"/>
    <col min="13331" max="13568" width="11.5703125" style="1"/>
    <col min="13569" max="13569" width="22.140625" style="1" customWidth="1"/>
    <col min="13570" max="13570" width="42.85546875" style="1" customWidth="1"/>
    <col min="13571" max="13571" width="11.5703125" style="1"/>
    <col min="13572" max="13572" width="11.28515625" style="1" customWidth="1"/>
    <col min="13573" max="13573" width="12.7109375" style="1" customWidth="1"/>
    <col min="13574" max="13574" width="12.140625" style="1" customWidth="1"/>
    <col min="13575" max="13575" width="11.7109375" style="1" customWidth="1"/>
    <col min="13576" max="13576" width="11.42578125" style="1" customWidth="1"/>
    <col min="13577" max="13577" width="12.7109375" style="1" customWidth="1"/>
    <col min="13578" max="13578" width="4.140625" style="1" customWidth="1"/>
    <col min="13579" max="13579" width="33.42578125" style="1" customWidth="1"/>
    <col min="13580" max="13580" width="12.5703125" style="1" customWidth="1"/>
    <col min="13581" max="13581" width="12.28515625" style="1" customWidth="1"/>
    <col min="13582" max="13582" width="10.140625" style="1" customWidth="1"/>
    <col min="13583" max="13583" width="10.5703125" style="1" customWidth="1"/>
    <col min="13584" max="13584" width="10.7109375" style="1" customWidth="1"/>
    <col min="13585" max="13585" width="11.5703125" style="1"/>
    <col min="13586" max="13586" width="11.7109375" style="1" customWidth="1"/>
    <col min="13587" max="13824" width="11.5703125" style="1"/>
    <col min="13825" max="13825" width="22.140625" style="1" customWidth="1"/>
    <col min="13826" max="13826" width="42.85546875" style="1" customWidth="1"/>
    <col min="13827" max="13827" width="11.5703125" style="1"/>
    <col min="13828" max="13828" width="11.28515625" style="1" customWidth="1"/>
    <col min="13829" max="13829" width="12.7109375" style="1" customWidth="1"/>
    <col min="13830" max="13830" width="12.140625" style="1" customWidth="1"/>
    <col min="13831" max="13831" width="11.7109375" style="1" customWidth="1"/>
    <col min="13832" max="13832" width="11.42578125" style="1" customWidth="1"/>
    <col min="13833" max="13833" width="12.7109375" style="1" customWidth="1"/>
    <col min="13834" max="13834" width="4.140625" style="1" customWidth="1"/>
    <col min="13835" max="13835" width="33.42578125" style="1" customWidth="1"/>
    <col min="13836" max="13836" width="12.5703125" style="1" customWidth="1"/>
    <col min="13837" max="13837" width="12.28515625" style="1" customWidth="1"/>
    <col min="13838" max="13838" width="10.140625" style="1" customWidth="1"/>
    <col min="13839" max="13839" width="10.5703125" style="1" customWidth="1"/>
    <col min="13840" max="13840" width="10.7109375" style="1" customWidth="1"/>
    <col min="13841" max="13841" width="11.5703125" style="1"/>
    <col min="13842" max="13842" width="11.7109375" style="1" customWidth="1"/>
    <col min="13843" max="14080" width="11.5703125" style="1"/>
    <col min="14081" max="14081" width="22.140625" style="1" customWidth="1"/>
    <col min="14082" max="14082" width="42.85546875" style="1" customWidth="1"/>
    <col min="14083" max="14083" width="11.5703125" style="1"/>
    <col min="14084" max="14084" width="11.28515625" style="1" customWidth="1"/>
    <col min="14085" max="14085" width="12.7109375" style="1" customWidth="1"/>
    <col min="14086" max="14086" width="12.140625" style="1" customWidth="1"/>
    <col min="14087" max="14087" width="11.7109375" style="1" customWidth="1"/>
    <col min="14088" max="14088" width="11.42578125" style="1" customWidth="1"/>
    <col min="14089" max="14089" width="12.7109375" style="1" customWidth="1"/>
    <col min="14090" max="14090" width="4.140625" style="1" customWidth="1"/>
    <col min="14091" max="14091" width="33.42578125" style="1" customWidth="1"/>
    <col min="14092" max="14092" width="12.5703125" style="1" customWidth="1"/>
    <col min="14093" max="14093" width="12.28515625" style="1" customWidth="1"/>
    <col min="14094" max="14094" width="10.140625" style="1" customWidth="1"/>
    <col min="14095" max="14095" width="10.5703125" style="1" customWidth="1"/>
    <col min="14096" max="14096" width="10.7109375" style="1" customWidth="1"/>
    <col min="14097" max="14097" width="11.5703125" style="1"/>
    <col min="14098" max="14098" width="11.7109375" style="1" customWidth="1"/>
    <col min="14099" max="14336" width="11.5703125" style="1"/>
    <col min="14337" max="14337" width="22.140625" style="1" customWidth="1"/>
    <col min="14338" max="14338" width="42.85546875" style="1" customWidth="1"/>
    <col min="14339" max="14339" width="11.5703125" style="1"/>
    <col min="14340" max="14340" width="11.28515625" style="1" customWidth="1"/>
    <col min="14341" max="14341" width="12.7109375" style="1" customWidth="1"/>
    <col min="14342" max="14342" width="12.140625" style="1" customWidth="1"/>
    <col min="14343" max="14343" width="11.7109375" style="1" customWidth="1"/>
    <col min="14344" max="14344" width="11.42578125" style="1" customWidth="1"/>
    <col min="14345" max="14345" width="12.7109375" style="1" customWidth="1"/>
    <col min="14346" max="14346" width="4.140625" style="1" customWidth="1"/>
    <col min="14347" max="14347" width="33.42578125" style="1" customWidth="1"/>
    <col min="14348" max="14348" width="12.5703125" style="1" customWidth="1"/>
    <col min="14349" max="14349" width="12.28515625" style="1" customWidth="1"/>
    <col min="14350" max="14350" width="10.140625" style="1" customWidth="1"/>
    <col min="14351" max="14351" width="10.5703125" style="1" customWidth="1"/>
    <col min="14352" max="14352" width="10.7109375" style="1" customWidth="1"/>
    <col min="14353" max="14353" width="11.5703125" style="1"/>
    <col min="14354" max="14354" width="11.7109375" style="1" customWidth="1"/>
    <col min="14355" max="14592" width="11.5703125" style="1"/>
    <col min="14593" max="14593" width="22.140625" style="1" customWidth="1"/>
    <col min="14594" max="14594" width="42.85546875" style="1" customWidth="1"/>
    <col min="14595" max="14595" width="11.5703125" style="1"/>
    <col min="14596" max="14596" width="11.28515625" style="1" customWidth="1"/>
    <col min="14597" max="14597" width="12.7109375" style="1" customWidth="1"/>
    <col min="14598" max="14598" width="12.140625" style="1" customWidth="1"/>
    <col min="14599" max="14599" width="11.7109375" style="1" customWidth="1"/>
    <col min="14600" max="14600" width="11.42578125" style="1" customWidth="1"/>
    <col min="14601" max="14601" width="12.7109375" style="1" customWidth="1"/>
    <col min="14602" max="14602" width="4.140625" style="1" customWidth="1"/>
    <col min="14603" max="14603" width="33.42578125" style="1" customWidth="1"/>
    <col min="14604" max="14604" width="12.5703125" style="1" customWidth="1"/>
    <col min="14605" max="14605" width="12.28515625" style="1" customWidth="1"/>
    <col min="14606" max="14606" width="10.140625" style="1" customWidth="1"/>
    <col min="14607" max="14607" width="10.5703125" style="1" customWidth="1"/>
    <col min="14608" max="14608" width="10.7109375" style="1" customWidth="1"/>
    <col min="14609" max="14609" width="11.5703125" style="1"/>
    <col min="14610" max="14610" width="11.7109375" style="1" customWidth="1"/>
    <col min="14611" max="14848" width="11.5703125" style="1"/>
    <col min="14849" max="14849" width="22.140625" style="1" customWidth="1"/>
    <col min="14850" max="14850" width="42.85546875" style="1" customWidth="1"/>
    <col min="14851" max="14851" width="11.5703125" style="1"/>
    <col min="14852" max="14852" width="11.28515625" style="1" customWidth="1"/>
    <col min="14853" max="14853" width="12.7109375" style="1" customWidth="1"/>
    <col min="14854" max="14854" width="12.140625" style="1" customWidth="1"/>
    <col min="14855" max="14855" width="11.7109375" style="1" customWidth="1"/>
    <col min="14856" max="14856" width="11.42578125" style="1" customWidth="1"/>
    <col min="14857" max="14857" width="12.7109375" style="1" customWidth="1"/>
    <col min="14858" max="14858" width="4.140625" style="1" customWidth="1"/>
    <col min="14859" max="14859" width="33.42578125" style="1" customWidth="1"/>
    <col min="14860" max="14860" width="12.5703125" style="1" customWidth="1"/>
    <col min="14861" max="14861" width="12.28515625" style="1" customWidth="1"/>
    <col min="14862" max="14862" width="10.140625" style="1" customWidth="1"/>
    <col min="14863" max="14863" width="10.5703125" style="1" customWidth="1"/>
    <col min="14864" max="14864" width="10.7109375" style="1" customWidth="1"/>
    <col min="14865" max="14865" width="11.5703125" style="1"/>
    <col min="14866" max="14866" width="11.7109375" style="1" customWidth="1"/>
    <col min="14867" max="15104" width="11.5703125" style="1"/>
    <col min="15105" max="15105" width="22.140625" style="1" customWidth="1"/>
    <col min="15106" max="15106" width="42.85546875" style="1" customWidth="1"/>
    <col min="15107" max="15107" width="11.5703125" style="1"/>
    <col min="15108" max="15108" width="11.28515625" style="1" customWidth="1"/>
    <col min="15109" max="15109" width="12.7109375" style="1" customWidth="1"/>
    <col min="15110" max="15110" width="12.140625" style="1" customWidth="1"/>
    <col min="15111" max="15111" width="11.7109375" style="1" customWidth="1"/>
    <col min="15112" max="15112" width="11.42578125" style="1" customWidth="1"/>
    <col min="15113" max="15113" width="12.7109375" style="1" customWidth="1"/>
    <col min="15114" max="15114" width="4.140625" style="1" customWidth="1"/>
    <col min="15115" max="15115" width="33.42578125" style="1" customWidth="1"/>
    <col min="15116" max="15116" width="12.5703125" style="1" customWidth="1"/>
    <col min="15117" max="15117" width="12.28515625" style="1" customWidth="1"/>
    <col min="15118" max="15118" width="10.140625" style="1" customWidth="1"/>
    <col min="15119" max="15119" width="10.5703125" style="1" customWidth="1"/>
    <col min="15120" max="15120" width="10.7109375" style="1" customWidth="1"/>
    <col min="15121" max="15121" width="11.5703125" style="1"/>
    <col min="15122" max="15122" width="11.7109375" style="1" customWidth="1"/>
    <col min="15123" max="15360" width="11.5703125" style="1"/>
    <col min="15361" max="15361" width="22.140625" style="1" customWidth="1"/>
    <col min="15362" max="15362" width="42.85546875" style="1" customWidth="1"/>
    <col min="15363" max="15363" width="11.5703125" style="1"/>
    <col min="15364" max="15364" width="11.28515625" style="1" customWidth="1"/>
    <col min="15365" max="15365" width="12.7109375" style="1" customWidth="1"/>
    <col min="15366" max="15366" width="12.140625" style="1" customWidth="1"/>
    <col min="15367" max="15367" width="11.7109375" style="1" customWidth="1"/>
    <col min="15368" max="15368" width="11.42578125" style="1" customWidth="1"/>
    <col min="15369" max="15369" width="12.7109375" style="1" customWidth="1"/>
    <col min="15370" max="15370" width="4.140625" style="1" customWidth="1"/>
    <col min="15371" max="15371" width="33.42578125" style="1" customWidth="1"/>
    <col min="15372" max="15372" width="12.5703125" style="1" customWidth="1"/>
    <col min="15373" max="15373" width="12.28515625" style="1" customWidth="1"/>
    <col min="15374" max="15374" width="10.140625" style="1" customWidth="1"/>
    <col min="15375" max="15375" width="10.5703125" style="1" customWidth="1"/>
    <col min="15376" max="15376" width="10.7109375" style="1" customWidth="1"/>
    <col min="15377" max="15377" width="11.5703125" style="1"/>
    <col min="15378" max="15378" width="11.7109375" style="1" customWidth="1"/>
    <col min="15379" max="15616" width="11.5703125" style="1"/>
    <col min="15617" max="15617" width="22.140625" style="1" customWidth="1"/>
    <col min="15618" max="15618" width="42.85546875" style="1" customWidth="1"/>
    <col min="15619" max="15619" width="11.5703125" style="1"/>
    <col min="15620" max="15620" width="11.28515625" style="1" customWidth="1"/>
    <col min="15621" max="15621" width="12.7109375" style="1" customWidth="1"/>
    <col min="15622" max="15622" width="12.140625" style="1" customWidth="1"/>
    <col min="15623" max="15623" width="11.7109375" style="1" customWidth="1"/>
    <col min="15624" max="15624" width="11.42578125" style="1" customWidth="1"/>
    <col min="15625" max="15625" width="12.7109375" style="1" customWidth="1"/>
    <col min="15626" max="15626" width="4.140625" style="1" customWidth="1"/>
    <col min="15627" max="15627" width="33.42578125" style="1" customWidth="1"/>
    <col min="15628" max="15628" width="12.5703125" style="1" customWidth="1"/>
    <col min="15629" max="15629" width="12.28515625" style="1" customWidth="1"/>
    <col min="15630" max="15630" width="10.140625" style="1" customWidth="1"/>
    <col min="15631" max="15631" width="10.5703125" style="1" customWidth="1"/>
    <col min="15632" max="15632" width="10.7109375" style="1" customWidth="1"/>
    <col min="15633" max="15633" width="11.5703125" style="1"/>
    <col min="15634" max="15634" width="11.7109375" style="1" customWidth="1"/>
    <col min="15635" max="15872" width="11.5703125" style="1"/>
    <col min="15873" max="15873" width="22.140625" style="1" customWidth="1"/>
    <col min="15874" max="15874" width="42.85546875" style="1" customWidth="1"/>
    <col min="15875" max="15875" width="11.5703125" style="1"/>
    <col min="15876" max="15876" width="11.28515625" style="1" customWidth="1"/>
    <col min="15877" max="15877" width="12.7109375" style="1" customWidth="1"/>
    <col min="15878" max="15878" width="12.140625" style="1" customWidth="1"/>
    <col min="15879" max="15879" width="11.7109375" style="1" customWidth="1"/>
    <col min="15880" max="15880" width="11.42578125" style="1" customWidth="1"/>
    <col min="15881" max="15881" width="12.7109375" style="1" customWidth="1"/>
    <col min="15882" max="15882" width="4.140625" style="1" customWidth="1"/>
    <col min="15883" max="15883" width="33.42578125" style="1" customWidth="1"/>
    <col min="15884" max="15884" width="12.5703125" style="1" customWidth="1"/>
    <col min="15885" max="15885" width="12.28515625" style="1" customWidth="1"/>
    <col min="15886" max="15886" width="10.140625" style="1" customWidth="1"/>
    <col min="15887" max="15887" width="10.5703125" style="1" customWidth="1"/>
    <col min="15888" max="15888" width="10.7109375" style="1" customWidth="1"/>
    <col min="15889" max="15889" width="11.5703125" style="1"/>
    <col min="15890" max="15890" width="11.7109375" style="1" customWidth="1"/>
    <col min="15891" max="16128" width="11.5703125" style="1"/>
    <col min="16129" max="16129" width="22.140625" style="1" customWidth="1"/>
    <col min="16130" max="16130" width="42.85546875" style="1" customWidth="1"/>
    <col min="16131" max="16131" width="11.5703125" style="1"/>
    <col min="16132" max="16132" width="11.28515625" style="1" customWidth="1"/>
    <col min="16133" max="16133" width="12.7109375" style="1" customWidth="1"/>
    <col min="16134" max="16134" width="12.140625" style="1" customWidth="1"/>
    <col min="16135" max="16135" width="11.7109375" style="1" customWidth="1"/>
    <col min="16136" max="16136" width="11.42578125" style="1" customWidth="1"/>
    <col min="16137" max="16137" width="12.7109375" style="1" customWidth="1"/>
    <col min="16138" max="16138" width="4.140625" style="1" customWidth="1"/>
    <col min="16139" max="16139" width="33.42578125" style="1" customWidth="1"/>
    <col min="16140" max="16140" width="12.5703125" style="1" customWidth="1"/>
    <col min="16141" max="16141" width="12.28515625" style="1" customWidth="1"/>
    <col min="16142" max="16142" width="10.140625" style="1" customWidth="1"/>
    <col min="16143" max="16143" width="10.5703125" style="1" customWidth="1"/>
    <col min="16144" max="16144" width="10.7109375" style="1" customWidth="1"/>
    <col min="16145" max="16145" width="11.5703125" style="1"/>
    <col min="16146" max="16146" width="11.7109375" style="1" customWidth="1"/>
    <col min="16147" max="16384" width="11.5703125" style="1"/>
  </cols>
  <sheetData>
    <row r="1" spans="1:31" x14ac:dyDescent="0.25"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31" ht="18.75" x14ac:dyDescent="0.3">
      <c r="A2" s="40"/>
      <c r="B2" s="41" t="s">
        <v>0</v>
      </c>
      <c r="C2" s="40"/>
      <c r="D2" s="40"/>
      <c r="E2" s="40"/>
      <c r="F2" s="40"/>
      <c r="G2" s="30"/>
      <c r="H2" s="30"/>
      <c r="I2" s="42"/>
      <c r="K2" s="41"/>
      <c r="L2" s="41" t="s">
        <v>1</v>
      </c>
      <c r="M2" s="41"/>
      <c r="N2" s="41"/>
      <c r="O2" s="41"/>
      <c r="P2" s="41"/>
      <c r="Q2" s="41"/>
      <c r="R2" s="41"/>
      <c r="S2" s="41"/>
      <c r="T2" s="41"/>
      <c r="U2" s="41"/>
      <c r="V2" s="43"/>
      <c r="W2" s="30"/>
      <c r="X2" s="30"/>
      <c r="Y2" s="44"/>
      <c r="Z2" s="44"/>
    </row>
    <row r="3" spans="1:31" ht="18.75" x14ac:dyDescent="0.3">
      <c r="A3" s="41" t="s">
        <v>2</v>
      </c>
      <c r="B3" s="41"/>
      <c r="C3" s="41"/>
      <c r="D3" s="41"/>
      <c r="E3" s="41"/>
      <c r="F3" s="41"/>
      <c r="G3" s="30"/>
      <c r="H3" s="30"/>
      <c r="I3" s="42"/>
      <c r="K3" s="41" t="s">
        <v>2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3"/>
      <c r="W3" s="30"/>
      <c r="X3" s="30"/>
      <c r="Y3" s="44"/>
      <c r="Z3" s="44"/>
    </row>
    <row r="4" spans="1:31" ht="18.75" x14ac:dyDescent="0.3">
      <c r="A4" s="41" t="s">
        <v>3</v>
      </c>
      <c r="B4" s="41"/>
      <c r="C4" s="41"/>
      <c r="D4" s="41"/>
      <c r="E4" s="41"/>
      <c r="F4" s="41"/>
      <c r="G4" s="30"/>
      <c r="H4" s="30"/>
      <c r="I4" s="42"/>
      <c r="K4" s="41" t="s">
        <v>3</v>
      </c>
      <c r="L4" s="41"/>
      <c r="M4" s="41"/>
      <c r="N4" s="41"/>
      <c r="O4" s="41"/>
      <c r="P4" s="41"/>
      <c r="Q4" s="41"/>
      <c r="R4" s="41"/>
      <c r="S4" s="41"/>
      <c r="T4" s="41"/>
      <c r="U4" s="41"/>
      <c r="V4" s="43"/>
      <c r="W4" s="30"/>
      <c r="X4" s="30"/>
      <c r="Y4" s="44"/>
      <c r="Z4" s="44"/>
    </row>
    <row r="5" spans="1:31" ht="18.75" x14ac:dyDescent="0.3">
      <c r="A5" s="41" t="s">
        <v>201</v>
      </c>
      <c r="B5" s="41"/>
      <c r="C5" s="41"/>
      <c r="D5" s="41"/>
      <c r="E5" s="41"/>
      <c r="F5" s="41"/>
      <c r="G5" s="30"/>
      <c r="H5" s="30"/>
      <c r="I5" s="42"/>
      <c r="K5" s="41" t="s">
        <v>202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3"/>
      <c r="W5" s="30"/>
      <c r="X5" s="30"/>
      <c r="Y5" s="44"/>
      <c r="Z5" s="44"/>
    </row>
    <row r="6" spans="1:31" ht="18.75" x14ac:dyDescent="0.3">
      <c r="A6" s="41" t="s">
        <v>5</v>
      </c>
      <c r="B6" s="41"/>
      <c r="C6" s="41"/>
      <c r="D6" s="41"/>
      <c r="E6" s="41"/>
      <c r="F6" s="41"/>
      <c r="G6" s="30"/>
      <c r="H6" s="30"/>
      <c r="I6" s="42"/>
      <c r="K6" s="41" t="s">
        <v>5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3"/>
      <c r="W6" s="30"/>
      <c r="X6" s="30"/>
      <c r="Y6" s="44"/>
      <c r="Z6" s="44"/>
    </row>
    <row r="7" spans="1:31" ht="15.75" x14ac:dyDescent="0.25">
      <c r="A7" s="43"/>
      <c r="B7" s="43" t="s">
        <v>4</v>
      </c>
      <c r="C7" s="43"/>
      <c r="D7" s="43"/>
      <c r="E7" s="43"/>
      <c r="F7" s="43"/>
      <c r="G7" s="30"/>
      <c r="H7" s="30"/>
      <c r="I7" s="45"/>
      <c r="K7" s="43"/>
      <c r="L7" s="43" t="s">
        <v>4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30"/>
      <c r="X7" s="30"/>
      <c r="Y7" s="44"/>
      <c r="Z7" s="44"/>
    </row>
    <row r="8" spans="1:31" ht="16.5" thickBot="1" x14ac:dyDescent="0.3">
      <c r="A8" s="43" t="s">
        <v>4</v>
      </c>
      <c r="B8" s="43"/>
      <c r="C8" s="43"/>
      <c r="D8" s="43"/>
      <c r="E8" s="43"/>
      <c r="F8" s="43"/>
      <c r="G8" s="30"/>
      <c r="H8" s="30"/>
      <c r="I8" s="42"/>
      <c r="K8" s="30" t="s">
        <v>6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44"/>
      <c r="Z8" s="44"/>
    </row>
    <row r="9" spans="1:31" ht="15.75" thickBot="1" x14ac:dyDescent="0.3">
      <c r="A9" s="46" t="s">
        <v>7</v>
      </c>
      <c r="B9" s="47"/>
      <c r="C9" s="48"/>
      <c r="D9" s="48"/>
      <c r="E9" s="48"/>
      <c r="F9" s="48"/>
      <c r="G9" s="48"/>
      <c r="H9" s="49"/>
      <c r="I9" s="42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31" ht="16.5" thickBot="1" x14ac:dyDescent="0.3">
      <c r="A10" s="50" t="s">
        <v>8</v>
      </c>
      <c r="B10" s="51">
        <f>B12</f>
        <v>8239.4</v>
      </c>
      <c r="C10" s="52"/>
      <c r="D10" s="52"/>
      <c r="E10" s="52"/>
      <c r="F10" s="52"/>
      <c r="G10" s="52"/>
      <c r="H10" s="53"/>
      <c r="I10" s="42"/>
      <c r="J10" s="54"/>
      <c r="K10" s="55"/>
      <c r="L10" s="56" t="s">
        <v>9</v>
      </c>
      <c r="M10" s="57" t="s">
        <v>199</v>
      </c>
      <c r="N10" s="56" t="s">
        <v>10</v>
      </c>
      <c r="O10" s="57" t="s">
        <v>93</v>
      </c>
      <c r="P10" s="57" t="s">
        <v>93</v>
      </c>
      <c r="Q10" s="57" t="s">
        <v>94</v>
      </c>
      <c r="R10" s="57" t="s">
        <v>95</v>
      </c>
      <c r="S10" s="56" t="s">
        <v>96</v>
      </c>
      <c r="T10" s="58" t="s">
        <v>155</v>
      </c>
      <c r="U10" s="57" t="s">
        <v>11</v>
      </c>
      <c r="V10" s="59"/>
      <c r="W10" s="60" t="s">
        <v>12</v>
      </c>
      <c r="X10" s="60"/>
      <c r="Y10" s="60" t="s">
        <v>4</v>
      </c>
      <c r="Z10" s="61" t="s">
        <v>4</v>
      </c>
    </row>
    <row r="11" spans="1:31" ht="15.75" x14ac:dyDescent="0.25">
      <c r="A11" s="62" t="s">
        <v>13</v>
      </c>
      <c r="B11" s="63" t="s">
        <v>14</v>
      </c>
      <c r="C11" s="64"/>
      <c r="D11" s="64"/>
      <c r="E11" s="64"/>
      <c r="F11" s="64"/>
      <c r="G11" s="64"/>
      <c r="H11" s="65"/>
      <c r="I11" s="42"/>
      <c r="J11" s="66"/>
      <c r="K11" s="19"/>
      <c r="L11" s="67" t="s">
        <v>15</v>
      </c>
      <c r="M11" s="68" t="s">
        <v>200</v>
      </c>
      <c r="N11" s="67" t="s">
        <v>16</v>
      </c>
      <c r="O11" s="67" t="s">
        <v>97</v>
      </c>
      <c r="P11" s="67" t="s">
        <v>97</v>
      </c>
      <c r="Q11" s="67" t="s">
        <v>98</v>
      </c>
      <c r="R11" s="67" t="s">
        <v>97</v>
      </c>
      <c r="S11" s="67" t="s">
        <v>97</v>
      </c>
      <c r="T11" s="69" t="s">
        <v>156</v>
      </c>
      <c r="U11" s="67" t="s">
        <v>17</v>
      </c>
      <c r="V11" s="67" t="s">
        <v>18</v>
      </c>
      <c r="W11" s="67" t="s">
        <v>19</v>
      </c>
      <c r="X11" s="67" t="s">
        <v>20</v>
      </c>
      <c r="Y11" s="67" t="s">
        <v>21</v>
      </c>
      <c r="Z11" s="67" t="s">
        <v>22</v>
      </c>
    </row>
    <row r="12" spans="1:31" ht="16.5" thickBot="1" x14ac:dyDescent="0.3">
      <c r="A12" s="70" t="s">
        <v>23</v>
      </c>
      <c r="B12" s="51">
        <v>8239.4</v>
      </c>
      <c r="C12" s="52"/>
      <c r="D12" s="52"/>
      <c r="E12" s="52"/>
      <c r="F12" s="52"/>
      <c r="G12" s="52"/>
      <c r="H12" s="53"/>
      <c r="I12" s="42"/>
      <c r="J12" s="66"/>
      <c r="K12" s="19"/>
      <c r="L12" s="71" t="s">
        <v>4</v>
      </c>
      <c r="M12" s="72"/>
      <c r="N12" s="71"/>
      <c r="O12" s="71" t="s">
        <v>99</v>
      </c>
      <c r="P12" s="71" t="s">
        <v>100</v>
      </c>
      <c r="Q12" s="71" t="s">
        <v>97</v>
      </c>
      <c r="R12" s="71"/>
      <c r="S12" s="71"/>
      <c r="T12" s="73"/>
      <c r="U12" s="71" t="s">
        <v>24</v>
      </c>
      <c r="V12" s="71"/>
      <c r="W12" s="71"/>
      <c r="X12" s="71"/>
      <c r="Y12" s="71"/>
      <c r="Z12" s="71"/>
      <c r="AE12" s="36"/>
    </row>
    <row r="13" spans="1:31" ht="16.5" thickBot="1" x14ac:dyDescent="0.3">
      <c r="A13" s="74" t="s">
        <v>25</v>
      </c>
      <c r="B13" s="75">
        <v>0</v>
      </c>
      <c r="C13" s="76"/>
      <c r="D13" s="76"/>
      <c r="E13" s="76"/>
      <c r="F13" s="76"/>
      <c r="G13" s="76"/>
      <c r="H13" s="77"/>
      <c r="I13" s="42"/>
      <c r="J13" s="78"/>
      <c r="K13" s="79"/>
      <c r="L13" s="71" t="s">
        <v>26</v>
      </c>
      <c r="M13" s="72" t="s">
        <v>26</v>
      </c>
      <c r="N13" s="71" t="s">
        <v>26</v>
      </c>
      <c r="O13" s="71" t="s">
        <v>26</v>
      </c>
      <c r="P13" s="71" t="s">
        <v>26</v>
      </c>
      <c r="Q13" s="71" t="s">
        <v>26</v>
      </c>
      <c r="R13" s="71" t="s">
        <v>26</v>
      </c>
      <c r="S13" s="71" t="s">
        <v>26</v>
      </c>
      <c r="T13" s="73" t="s">
        <v>26</v>
      </c>
      <c r="U13" s="71" t="s">
        <v>27</v>
      </c>
      <c r="V13" s="71" t="s">
        <v>26</v>
      </c>
      <c r="W13" s="71" t="s">
        <v>26</v>
      </c>
      <c r="X13" s="71" t="s">
        <v>26</v>
      </c>
      <c r="Y13" s="71" t="s">
        <v>26</v>
      </c>
      <c r="Z13" s="71" t="s">
        <v>26</v>
      </c>
    </row>
    <row r="14" spans="1:31" ht="15.75" x14ac:dyDescent="0.25">
      <c r="A14" s="80"/>
      <c r="B14" s="81"/>
      <c r="C14" s="82" t="s">
        <v>28</v>
      </c>
      <c r="D14" s="83"/>
      <c r="E14" s="82" t="s">
        <v>29</v>
      </c>
      <c r="F14" s="83"/>
      <c r="G14" s="82" t="s">
        <v>30</v>
      </c>
      <c r="H14" s="83"/>
      <c r="I14" s="42"/>
      <c r="J14" s="84" t="s">
        <v>31</v>
      </c>
      <c r="K14" s="85" t="s">
        <v>203</v>
      </c>
      <c r="L14" s="86">
        <v>-520656.48999999976</v>
      </c>
      <c r="M14" s="87">
        <v>62460.98</v>
      </c>
      <c r="N14" s="88">
        <v>956.87999999999874</v>
      </c>
      <c r="O14" s="89"/>
      <c r="P14" s="90"/>
      <c r="Q14" s="90"/>
      <c r="R14" s="90"/>
      <c r="S14" s="88"/>
      <c r="T14" s="87"/>
      <c r="U14" s="91"/>
      <c r="V14" s="92"/>
      <c r="W14" s="92"/>
      <c r="X14" s="92"/>
      <c r="Y14" s="92"/>
      <c r="Z14" s="93"/>
      <c r="AE14" s="36"/>
    </row>
    <row r="15" spans="1:31" ht="15.75" x14ac:dyDescent="0.25">
      <c r="A15" s="80" t="s">
        <v>32</v>
      </c>
      <c r="B15" s="94" t="s">
        <v>33</v>
      </c>
      <c r="C15" s="95" t="s">
        <v>34</v>
      </c>
      <c r="D15" s="96" t="s">
        <v>35</v>
      </c>
      <c r="E15" s="95" t="s">
        <v>34</v>
      </c>
      <c r="F15" s="96" t="s">
        <v>35</v>
      </c>
      <c r="G15" s="95" t="s">
        <v>34</v>
      </c>
      <c r="H15" s="96" t="s">
        <v>35</v>
      </c>
      <c r="I15" s="42"/>
      <c r="J15" s="97" t="s">
        <v>4</v>
      </c>
      <c r="K15" s="98" t="s">
        <v>4</v>
      </c>
      <c r="L15" s="99"/>
      <c r="M15" s="100"/>
      <c r="N15" s="101"/>
      <c r="O15" s="102"/>
      <c r="P15" s="103"/>
      <c r="Q15" s="103"/>
      <c r="R15" s="103"/>
      <c r="S15" s="101"/>
      <c r="T15" s="100"/>
      <c r="U15" s="102"/>
      <c r="V15" s="103"/>
      <c r="W15" s="103"/>
      <c r="X15" s="103"/>
      <c r="Y15" s="103"/>
      <c r="Z15" s="101"/>
    </row>
    <row r="16" spans="1:31" ht="15.75" x14ac:dyDescent="0.25">
      <c r="A16" s="80" t="s">
        <v>36</v>
      </c>
      <c r="B16" s="81"/>
      <c r="C16" s="95" t="s">
        <v>37</v>
      </c>
      <c r="D16" s="96" t="s">
        <v>38</v>
      </c>
      <c r="E16" s="95" t="s">
        <v>37</v>
      </c>
      <c r="F16" s="96" t="s">
        <v>39</v>
      </c>
      <c r="G16" s="95" t="s">
        <v>37</v>
      </c>
      <c r="H16" s="96" t="s">
        <v>39</v>
      </c>
      <c r="I16" s="42"/>
      <c r="J16" s="97">
        <v>1</v>
      </c>
      <c r="K16" s="98" t="s">
        <v>204</v>
      </c>
      <c r="L16" s="99">
        <v>654893.17999999924</v>
      </c>
      <c r="M16" s="100">
        <v>19657.309999999998</v>
      </c>
      <c r="N16" s="101">
        <v>-1361.5899999999983</v>
      </c>
      <c r="O16" s="102">
        <v>-2997.7700000000004</v>
      </c>
      <c r="P16" s="103">
        <v>-13807.560000000003</v>
      </c>
      <c r="Q16" s="103">
        <v>1869.6400000000012</v>
      </c>
      <c r="R16" s="103">
        <v>-18414.009999999998</v>
      </c>
      <c r="S16" s="101">
        <v>15798.990000000049</v>
      </c>
      <c r="T16" s="100">
        <v>-2053.96</v>
      </c>
      <c r="U16" s="102">
        <v>-20197.570000000003</v>
      </c>
      <c r="V16" s="103">
        <v>-9874.27</v>
      </c>
      <c r="W16" s="103">
        <v>0</v>
      </c>
      <c r="X16" s="103">
        <v>1676.42</v>
      </c>
      <c r="Y16" s="103">
        <v>-10557.8</v>
      </c>
      <c r="Z16" s="101">
        <v>-1441.9200000000003</v>
      </c>
    </row>
    <row r="17" spans="1:31" ht="15.75" x14ac:dyDescent="0.25">
      <c r="A17" s="80"/>
      <c r="B17" s="81"/>
      <c r="C17" s="50"/>
      <c r="D17" s="96" t="s">
        <v>40</v>
      </c>
      <c r="E17" s="50"/>
      <c r="F17" s="96" t="s">
        <v>40</v>
      </c>
      <c r="G17" s="50"/>
      <c r="H17" s="96" t="s">
        <v>40</v>
      </c>
      <c r="I17" s="42"/>
      <c r="J17" s="97"/>
      <c r="K17" s="98"/>
      <c r="L17" s="99"/>
      <c r="M17" s="100"/>
      <c r="N17" s="101"/>
      <c r="O17" s="102"/>
      <c r="P17" s="103"/>
      <c r="Q17" s="103"/>
      <c r="R17" s="103"/>
      <c r="S17" s="101"/>
      <c r="T17" s="100"/>
      <c r="U17" s="102"/>
      <c r="V17" s="103"/>
      <c r="W17" s="103"/>
      <c r="X17" s="103"/>
      <c r="Y17" s="103"/>
      <c r="Z17" s="101"/>
    </row>
    <row r="18" spans="1:31" ht="15.75" x14ac:dyDescent="0.25">
      <c r="A18" s="104"/>
      <c r="B18" s="105"/>
      <c r="C18" s="106" t="s">
        <v>27</v>
      </c>
      <c r="D18" s="107" t="s">
        <v>26</v>
      </c>
      <c r="E18" s="106" t="s">
        <v>27</v>
      </c>
      <c r="F18" s="107" t="s">
        <v>26</v>
      </c>
      <c r="G18" s="106" t="s">
        <v>27</v>
      </c>
      <c r="H18" s="107" t="s">
        <v>26</v>
      </c>
      <c r="I18" s="42"/>
      <c r="J18" s="97">
        <v>2</v>
      </c>
      <c r="K18" s="98" t="s">
        <v>205</v>
      </c>
      <c r="L18" s="99">
        <f>339481.55+688026.32+0.86+2699015.62+1.14-821.7157</f>
        <v>3725703.7743000002</v>
      </c>
      <c r="M18" s="100">
        <v>197735.51</v>
      </c>
      <c r="N18" s="101">
        <v>47872.26</v>
      </c>
      <c r="O18" s="102">
        <v>942.82</v>
      </c>
      <c r="P18" s="103">
        <v>3986.85</v>
      </c>
      <c r="Q18" s="103">
        <v>21620.19</v>
      </c>
      <c r="R18" s="103">
        <v>1.34</v>
      </c>
      <c r="S18" s="101">
        <f>111677.74+821.7157</f>
        <v>112499.45570000001</v>
      </c>
      <c r="T18" s="100">
        <v>0</v>
      </c>
      <c r="U18" s="102">
        <f>V18+W18+X18+Y18+Z18</f>
        <v>0</v>
      </c>
      <c r="V18" s="103">
        <v>0</v>
      </c>
      <c r="W18" s="103">
        <v>0</v>
      </c>
      <c r="X18" s="103">
        <v>0</v>
      </c>
      <c r="Y18" s="103">
        <v>0</v>
      </c>
      <c r="Z18" s="101">
        <v>0</v>
      </c>
    </row>
    <row r="19" spans="1:31" ht="16.5" customHeight="1" x14ac:dyDescent="0.25">
      <c r="A19" s="5" t="s">
        <v>41</v>
      </c>
      <c r="B19" s="94" t="s">
        <v>42</v>
      </c>
      <c r="C19" s="108">
        <f>D19*12*8239.4</f>
        <v>362863.17599999998</v>
      </c>
      <c r="D19" s="109">
        <v>3.67</v>
      </c>
      <c r="E19" s="108">
        <f>F19*12*8239.4</f>
        <v>362863.17599999998</v>
      </c>
      <c r="F19" s="109">
        <v>3.67</v>
      </c>
      <c r="G19" s="108">
        <f>C19-E19</f>
        <v>0</v>
      </c>
      <c r="H19" s="109">
        <f>D19-F19</f>
        <v>0</v>
      </c>
      <c r="I19" s="110"/>
      <c r="J19" s="97"/>
      <c r="K19" s="98"/>
      <c r="L19" s="99"/>
      <c r="M19" s="100"/>
      <c r="N19" s="101"/>
      <c r="O19" s="102"/>
      <c r="P19" s="103"/>
      <c r="Q19" s="103"/>
      <c r="R19" s="103"/>
      <c r="S19" s="101"/>
      <c r="T19" s="100"/>
      <c r="U19" s="102"/>
      <c r="V19" s="103"/>
      <c r="W19" s="103"/>
      <c r="X19" s="103"/>
      <c r="Y19" s="103"/>
      <c r="Z19" s="101"/>
      <c r="AE19" s="37"/>
    </row>
    <row r="20" spans="1:31" ht="16.5" customHeight="1" x14ac:dyDescent="0.25">
      <c r="A20" s="5" t="s">
        <v>176</v>
      </c>
      <c r="B20" s="94" t="s">
        <v>44</v>
      </c>
      <c r="C20" s="111"/>
      <c r="D20" s="112"/>
      <c r="E20" s="111"/>
      <c r="F20" s="112"/>
      <c r="G20" s="111"/>
      <c r="H20" s="112"/>
      <c r="I20" s="42"/>
      <c r="J20" s="97">
        <v>3</v>
      </c>
      <c r="K20" s="98" t="s">
        <v>206</v>
      </c>
      <c r="L20" s="99">
        <f>321895.75+670527.71+75.99+2692329.68+507.14+102.48</f>
        <v>3685438.75</v>
      </c>
      <c r="M20" s="100">
        <v>194796.72</v>
      </c>
      <c r="N20" s="101">
        <v>46260.26</v>
      </c>
      <c r="O20" s="102">
        <f>650.17-29.05</f>
        <v>621.12</v>
      </c>
      <c r="P20" s="103">
        <f>901.85-155.62</f>
        <v>746.23</v>
      </c>
      <c r="Q20" s="103">
        <v>22222.720000000001</v>
      </c>
      <c r="R20" s="103">
        <f>636.99-267.31</f>
        <v>369.68</v>
      </c>
      <c r="S20" s="101">
        <v>93772.83</v>
      </c>
      <c r="T20" s="100">
        <v>160.57</v>
      </c>
      <c r="U20" s="102">
        <f>V20+W20+X20+Y20+Z20</f>
        <v>-55.16</v>
      </c>
      <c r="V20" s="103">
        <v>0</v>
      </c>
      <c r="W20" s="103">
        <v>0</v>
      </c>
      <c r="X20" s="103">
        <v>0</v>
      </c>
      <c r="Y20" s="103">
        <v>-55.16</v>
      </c>
      <c r="Z20" s="101">
        <v>0</v>
      </c>
      <c r="AA20" s="6"/>
    </row>
    <row r="21" spans="1:31" ht="16.5" customHeight="1" x14ac:dyDescent="0.25">
      <c r="A21" s="5" t="s">
        <v>177</v>
      </c>
      <c r="B21" s="94" t="s">
        <v>45</v>
      </c>
      <c r="C21" s="111"/>
      <c r="D21" s="112"/>
      <c r="E21" s="111"/>
      <c r="F21" s="112"/>
      <c r="G21" s="111"/>
      <c r="H21" s="112"/>
      <c r="I21" s="42"/>
      <c r="J21" s="97"/>
      <c r="K21" s="98"/>
      <c r="L21" s="99"/>
      <c r="M21" s="100"/>
      <c r="N21" s="101"/>
      <c r="O21" s="97"/>
      <c r="P21" s="103"/>
      <c r="Q21" s="113"/>
      <c r="R21" s="113"/>
      <c r="S21" s="101"/>
      <c r="T21" s="100"/>
      <c r="U21" s="102"/>
      <c r="V21" s="103"/>
      <c r="W21" s="103"/>
      <c r="X21" s="103"/>
      <c r="Y21" s="103"/>
      <c r="Z21" s="101"/>
    </row>
    <row r="22" spans="1:31" ht="16.5" customHeight="1" x14ac:dyDescent="0.25">
      <c r="A22" s="5" t="s">
        <v>178</v>
      </c>
      <c r="B22" s="94" t="s">
        <v>46</v>
      </c>
      <c r="C22" s="111"/>
      <c r="D22" s="112"/>
      <c r="E22" s="111"/>
      <c r="F22" s="112"/>
      <c r="G22" s="111"/>
      <c r="H22" s="112"/>
      <c r="I22" s="42"/>
      <c r="J22" s="97">
        <v>4</v>
      </c>
      <c r="K22" s="98" t="s">
        <v>207</v>
      </c>
      <c r="L22" s="99">
        <f>L16+L18-L20</f>
        <v>695158.2042999994</v>
      </c>
      <c r="M22" s="99">
        <f>M16+M18-M20</f>
        <v>22596.100000000006</v>
      </c>
      <c r="N22" s="101">
        <f t="shared" ref="N22:Z22" si="0">N16+N18-N20</f>
        <v>250.41000000000349</v>
      </c>
      <c r="O22" s="102">
        <f t="shared" si="0"/>
        <v>-2676.07</v>
      </c>
      <c r="P22" s="103">
        <f t="shared" si="0"/>
        <v>-10566.940000000002</v>
      </c>
      <c r="Q22" s="103">
        <f t="shared" si="0"/>
        <v>1267.1100000000006</v>
      </c>
      <c r="R22" s="103">
        <f t="shared" si="0"/>
        <v>-18782.349999999999</v>
      </c>
      <c r="S22" s="101">
        <f t="shared" si="0"/>
        <v>34525.615700000053</v>
      </c>
      <c r="T22" s="100">
        <f t="shared" si="0"/>
        <v>-2214.5300000000002</v>
      </c>
      <c r="U22" s="102">
        <f>V22+W22+X22+Y22+Z22</f>
        <v>-20142.41</v>
      </c>
      <c r="V22" s="103">
        <f t="shared" si="0"/>
        <v>-9874.27</v>
      </c>
      <c r="W22" s="103">
        <f t="shared" si="0"/>
        <v>0</v>
      </c>
      <c r="X22" s="103">
        <f t="shared" si="0"/>
        <v>1676.42</v>
      </c>
      <c r="Y22" s="103">
        <f t="shared" si="0"/>
        <v>-10502.64</v>
      </c>
      <c r="Z22" s="101">
        <f t="shared" si="0"/>
        <v>-1441.9200000000003</v>
      </c>
    </row>
    <row r="23" spans="1:31" ht="16.5" customHeight="1" x14ac:dyDescent="0.25">
      <c r="A23" s="80" t="s">
        <v>47</v>
      </c>
      <c r="B23" s="94" t="s">
        <v>159</v>
      </c>
      <c r="C23" s="111"/>
      <c r="D23" s="112"/>
      <c r="E23" s="111"/>
      <c r="F23" s="112"/>
      <c r="G23" s="111"/>
      <c r="H23" s="112"/>
      <c r="I23" s="42"/>
      <c r="J23" s="97"/>
      <c r="K23" s="98"/>
      <c r="L23" s="114"/>
      <c r="M23" s="115"/>
      <c r="N23" s="101"/>
      <c r="O23" s="102"/>
      <c r="P23" s="103"/>
      <c r="Q23" s="103"/>
      <c r="R23" s="103"/>
      <c r="S23" s="101"/>
      <c r="T23" s="100"/>
      <c r="U23" s="102"/>
      <c r="V23" s="103"/>
      <c r="W23" s="103"/>
      <c r="X23" s="103"/>
      <c r="Y23" s="103"/>
      <c r="Z23" s="101"/>
    </row>
    <row r="24" spans="1:31" ht="16.5" customHeight="1" x14ac:dyDescent="0.25">
      <c r="A24" s="80" t="s">
        <v>48</v>
      </c>
      <c r="B24" s="94" t="s">
        <v>101</v>
      </c>
      <c r="C24" s="111"/>
      <c r="D24" s="112"/>
      <c r="E24" s="111"/>
      <c r="F24" s="112"/>
      <c r="G24" s="111"/>
      <c r="H24" s="112"/>
      <c r="I24" s="42"/>
      <c r="J24" s="97">
        <v>5</v>
      </c>
      <c r="K24" s="98" t="s">
        <v>52</v>
      </c>
      <c r="L24" s="99">
        <v>3576815.47</v>
      </c>
      <c r="M24" s="100">
        <v>65338.720000000001</v>
      </c>
      <c r="N24" s="101">
        <v>47860.34</v>
      </c>
      <c r="O24" s="102"/>
      <c r="P24" s="103"/>
      <c r="Q24" s="103"/>
      <c r="R24" s="103"/>
      <c r="S24" s="101"/>
      <c r="T24" s="100"/>
      <c r="U24" s="102"/>
      <c r="V24" s="103"/>
      <c r="W24" s="103"/>
      <c r="X24" s="103"/>
      <c r="Y24" s="103"/>
      <c r="Z24" s="101"/>
    </row>
    <row r="25" spans="1:31" ht="15.75" customHeight="1" x14ac:dyDescent="0.25">
      <c r="A25" s="80" t="s">
        <v>49</v>
      </c>
      <c r="B25" s="94" t="s">
        <v>102</v>
      </c>
      <c r="C25" s="111"/>
      <c r="D25" s="112"/>
      <c r="E25" s="111"/>
      <c r="F25" s="112"/>
      <c r="G25" s="111"/>
      <c r="H25" s="112"/>
      <c r="I25" s="42"/>
      <c r="J25" s="97">
        <v>6</v>
      </c>
      <c r="K25" s="98" t="s">
        <v>53</v>
      </c>
      <c r="L25" s="99">
        <f>L18-L24</f>
        <v>148888.30429999996</v>
      </c>
      <c r="M25" s="99">
        <f>M18-M24</f>
        <v>132396.79</v>
      </c>
      <c r="N25" s="101">
        <f>N18-N24</f>
        <v>11.92000000000553</v>
      </c>
      <c r="O25" s="102"/>
      <c r="P25" s="103"/>
      <c r="Q25" s="103"/>
      <c r="R25" s="103"/>
      <c r="S25" s="101"/>
      <c r="T25" s="100"/>
      <c r="U25" s="102"/>
      <c r="V25" s="103"/>
      <c r="W25" s="103"/>
      <c r="X25" s="103"/>
      <c r="Y25" s="103"/>
      <c r="Z25" s="101"/>
    </row>
    <row r="26" spans="1:31" ht="15.75" customHeight="1" x14ac:dyDescent="0.25">
      <c r="A26" s="80" t="s">
        <v>50</v>
      </c>
      <c r="B26" s="94" t="s">
        <v>103</v>
      </c>
      <c r="C26" s="111"/>
      <c r="D26" s="112"/>
      <c r="E26" s="111"/>
      <c r="F26" s="112"/>
      <c r="G26" s="111"/>
      <c r="H26" s="112"/>
      <c r="I26" s="42"/>
      <c r="J26" s="97"/>
      <c r="K26" s="98" t="s">
        <v>54</v>
      </c>
      <c r="L26" s="99"/>
      <c r="M26" s="100"/>
      <c r="N26" s="101"/>
      <c r="O26" s="102"/>
      <c r="P26" s="103"/>
      <c r="Q26" s="103"/>
      <c r="R26" s="103"/>
      <c r="S26" s="101"/>
      <c r="T26" s="100"/>
      <c r="U26" s="102"/>
      <c r="V26" s="103"/>
      <c r="W26" s="103"/>
      <c r="X26" s="103"/>
      <c r="Y26" s="103"/>
      <c r="Z26" s="101"/>
    </row>
    <row r="27" spans="1:31" ht="15.75" x14ac:dyDescent="0.25">
      <c r="A27" s="80" t="s">
        <v>51</v>
      </c>
      <c r="B27" s="94" t="s">
        <v>4</v>
      </c>
      <c r="C27" s="111"/>
      <c r="D27" s="112"/>
      <c r="E27" s="111"/>
      <c r="F27" s="112"/>
      <c r="G27" s="111"/>
      <c r="H27" s="112"/>
      <c r="I27" s="42"/>
      <c r="J27" s="97"/>
      <c r="K27" s="98" t="s">
        <v>55</v>
      </c>
      <c r="L27" s="99"/>
      <c r="M27" s="100"/>
      <c r="N27" s="101"/>
      <c r="O27" s="102"/>
      <c r="P27" s="103"/>
      <c r="Q27" s="103"/>
      <c r="R27" s="103"/>
      <c r="S27" s="101"/>
      <c r="T27" s="100"/>
      <c r="U27" s="102"/>
      <c r="V27" s="103"/>
      <c r="W27" s="103"/>
      <c r="X27" s="103"/>
      <c r="Y27" s="103"/>
      <c r="Z27" s="101"/>
    </row>
    <row r="28" spans="1:31" ht="15.75" x14ac:dyDescent="0.25">
      <c r="A28" s="80"/>
      <c r="B28" s="94" t="s">
        <v>4</v>
      </c>
      <c r="C28" s="111"/>
      <c r="D28" s="112"/>
      <c r="E28" s="111"/>
      <c r="F28" s="112"/>
      <c r="G28" s="111"/>
      <c r="H28" s="112"/>
      <c r="I28" s="42"/>
      <c r="J28" s="97" t="s">
        <v>4</v>
      </c>
      <c r="K28" s="98" t="s">
        <v>4</v>
      </c>
      <c r="L28" s="114"/>
      <c r="M28" s="115"/>
      <c r="N28" s="116"/>
      <c r="O28" s="102"/>
      <c r="P28" s="103"/>
      <c r="Q28" s="103"/>
      <c r="R28" s="103"/>
      <c r="S28" s="101"/>
      <c r="T28" s="100"/>
      <c r="U28" s="102"/>
      <c r="V28" s="103"/>
      <c r="W28" s="103"/>
      <c r="X28" s="103"/>
      <c r="Y28" s="103"/>
      <c r="Z28" s="101"/>
    </row>
    <row r="29" spans="1:31" ht="15.75" x14ac:dyDescent="0.25">
      <c r="A29" s="2" t="s">
        <v>179</v>
      </c>
      <c r="B29" s="117" t="s">
        <v>42</v>
      </c>
      <c r="C29" s="108">
        <f>D29*12*8239.4</f>
        <v>432074.13599999994</v>
      </c>
      <c r="D29" s="118">
        <v>4.37</v>
      </c>
      <c r="E29" s="108">
        <f>F29*12*8239.4</f>
        <v>432074.13599999994</v>
      </c>
      <c r="F29" s="118">
        <v>4.37</v>
      </c>
      <c r="G29" s="108">
        <f>C29-E29</f>
        <v>0</v>
      </c>
      <c r="H29" s="118">
        <f>D29-F29</f>
        <v>0</v>
      </c>
      <c r="I29" s="42"/>
      <c r="J29" s="97">
        <v>7</v>
      </c>
      <c r="K29" s="98" t="s">
        <v>56</v>
      </c>
      <c r="L29" s="99">
        <f>L20-L24</f>
        <v>108623.2799999998</v>
      </c>
      <c r="M29" s="99">
        <f>M20-M24</f>
        <v>129458</v>
      </c>
      <c r="N29" s="101">
        <f>N20-N24</f>
        <v>-1600.0799999999945</v>
      </c>
      <c r="O29" s="102"/>
      <c r="P29" s="103"/>
      <c r="Q29" s="103"/>
      <c r="R29" s="103"/>
      <c r="S29" s="101"/>
      <c r="T29" s="100"/>
      <c r="U29" s="102"/>
      <c r="V29" s="103"/>
      <c r="W29" s="119"/>
      <c r="X29" s="119"/>
      <c r="Y29" s="103"/>
      <c r="Z29" s="101"/>
    </row>
    <row r="30" spans="1:31" ht="15.75" x14ac:dyDescent="0.25">
      <c r="A30" s="3" t="s">
        <v>180</v>
      </c>
      <c r="B30" s="120" t="s">
        <v>44</v>
      </c>
      <c r="C30" s="111"/>
      <c r="D30" s="112"/>
      <c r="E30" s="111"/>
      <c r="F30" s="112"/>
      <c r="G30" s="111"/>
      <c r="H30" s="112"/>
      <c r="I30" s="42"/>
      <c r="J30" s="97"/>
      <c r="K30" s="98" t="s">
        <v>57</v>
      </c>
      <c r="L30" s="114"/>
      <c r="M30" s="115"/>
      <c r="N30" s="116"/>
      <c r="O30" s="102"/>
      <c r="P30" s="103"/>
      <c r="Q30" s="103"/>
      <c r="R30" s="103"/>
      <c r="S30" s="101"/>
      <c r="T30" s="100"/>
      <c r="U30" s="102"/>
      <c r="V30" s="103"/>
      <c r="W30" s="103"/>
      <c r="X30" s="103"/>
      <c r="Y30" s="103"/>
      <c r="Z30" s="101"/>
    </row>
    <row r="31" spans="1:31" ht="15.75" x14ac:dyDescent="0.25">
      <c r="A31" s="4" t="s">
        <v>183</v>
      </c>
      <c r="B31" s="120" t="s">
        <v>45</v>
      </c>
      <c r="C31" s="111"/>
      <c r="D31" s="112"/>
      <c r="E31" s="111"/>
      <c r="F31" s="112"/>
      <c r="G31" s="111"/>
      <c r="H31" s="112"/>
      <c r="I31" s="42"/>
      <c r="J31" s="121"/>
      <c r="K31" s="122"/>
      <c r="L31" s="99"/>
      <c r="M31" s="100"/>
      <c r="N31" s="101"/>
      <c r="O31" s="102"/>
      <c r="P31" s="103"/>
      <c r="Q31" s="103"/>
      <c r="R31" s="103"/>
      <c r="S31" s="101"/>
      <c r="T31" s="100"/>
      <c r="U31" s="102"/>
      <c r="V31" s="103"/>
      <c r="W31" s="103"/>
      <c r="X31" s="103"/>
      <c r="Y31" s="103"/>
      <c r="Z31" s="101"/>
    </row>
    <row r="32" spans="1:31" ht="15.75" x14ac:dyDescent="0.25">
      <c r="A32" s="3" t="s">
        <v>181</v>
      </c>
      <c r="B32" s="120" t="s">
        <v>58</v>
      </c>
      <c r="C32" s="111"/>
      <c r="D32" s="112"/>
      <c r="E32" s="111"/>
      <c r="F32" s="112"/>
      <c r="G32" s="111"/>
      <c r="H32" s="112"/>
      <c r="I32" s="42"/>
      <c r="J32" s="123" t="s">
        <v>60</v>
      </c>
      <c r="K32" s="124" t="s">
        <v>208</v>
      </c>
      <c r="L32" s="125">
        <f>L14+L29</f>
        <v>-412033.20999999996</v>
      </c>
      <c r="M32" s="125">
        <f>M14+M29</f>
        <v>191918.98</v>
      </c>
      <c r="N32" s="126">
        <f>N14+N29</f>
        <v>-643.19999999999573</v>
      </c>
      <c r="O32" s="102"/>
      <c r="P32" s="103"/>
      <c r="Q32" s="103"/>
      <c r="R32" s="103"/>
      <c r="S32" s="101"/>
      <c r="T32" s="100"/>
      <c r="U32" s="102"/>
      <c r="V32" s="103"/>
      <c r="W32" s="103"/>
      <c r="X32" s="103"/>
      <c r="Y32" s="103"/>
      <c r="Z32" s="101" t="s">
        <v>4</v>
      </c>
    </row>
    <row r="33" spans="1:27" ht="15.75" x14ac:dyDescent="0.25">
      <c r="A33" s="3" t="s">
        <v>182</v>
      </c>
      <c r="B33" s="120" t="s">
        <v>59</v>
      </c>
      <c r="C33" s="111"/>
      <c r="D33" s="112"/>
      <c r="E33" s="111"/>
      <c r="F33" s="112"/>
      <c r="G33" s="111"/>
      <c r="H33" s="112"/>
      <c r="I33" s="42"/>
      <c r="J33" s="97"/>
      <c r="K33" s="124" t="s">
        <v>4</v>
      </c>
      <c r="L33" s="114"/>
      <c r="M33" s="115"/>
      <c r="N33" s="116"/>
      <c r="O33" s="102"/>
      <c r="P33" s="103"/>
      <c r="Q33" s="103"/>
      <c r="R33" s="103"/>
      <c r="S33" s="101"/>
      <c r="T33" s="100"/>
      <c r="U33" s="102"/>
      <c r="V33" s="103"/>
      <c r="W33" s="103"/>
      <c r="X33" s="103"/>
      <c r="Y33" s="103"/>
      <c r="Z33" s="101" t="s">
        <v>4</v>
      </c>
    </row>
    <row r="34" spans="1:27" ht="15.75" x14ac:dyDescent="0.25">
      <c r="A34" s="80" t="s">
        <v>47</v>
      </c>
      <c r="B34" s="120" t="s">
        <v>61</v>
      </c>
      <c r="C34" s="111"/>
      <c r="D34" s="112"/>
      <c r="E34" s="111"/>
      <c r="F34" s="112"/>
      <c r="G34" s="111"/>
      <c r="H34" s="112"/>
      <c r="I34" s="42"/>
      <c r="J34" s="97" t="s">
        <v>4</v>
      </c>
      <c r="K34" s="127" t="s">
        <v>157</v>
      </c>
      <c r="L34" s="128"/>
      <c r="M34" s="129"/>
      <c r="N34" s="98"/>
      <c r="O34" s="102"/>
      <c r="P34" s="103"/>
      <c r="Q34" s="103"/>
      <c r="R34" s="103"/>
      <c r="S34" s="101"/>
      <c r="T34" s="100"/>
      <c r="U34" s="102"/>
      <c r="V34" s="103"/>
      <c r="W34" s="103"/>
      <c r="X34" s="103"/>
      <c r="Y34" s="103"/>
      <c r="Z34" s="101" t="s">
        <v>4</v>
      </c>
    </row>
    <row r="35" spans="1:27" ht="15.75" x14ac:dyDescent="0.25">
      <c r="A35" s="80" t="s">
        <v>48</v>
      </c>
      <c r="B35" s="120" t="s">
        <v>62</v>
      </c>
      <c r="C35" s="111"/>
      <c r="D35" s="112"/>
      <c r="E35" s="111"/>
      <c r="F35" s="112"/>
      <c r="G35" s="111"/>
      <c r="H35" s="112"/>
      <c r="I35" s="42"/>
      <c r="J35" s="97"/>
      <c r="K35" s="130" t="s">
        <v>154</v>
      </c>
      <c r="L35" s="131">
        <f>8224.43+33408</f>
        <v>41632.43</v>
      </c>
      <c r="M35" s="132"/>
      <c r="N35" s="98"/>
      <c r="O35" s="102"/>
      <c r="P35" s="103"/>
      <c r="Q35" s="103"/>
      <c r="R35" s="103"/>
      <c r="S35" s="101"/>
      <c r="T35" s="100"/>
      <c r="U35" s="102"/>
      <c r="V35" s="103"/>
      <c r="W35" s="103"/>
      <c r="X35" s="103"/>
      <c r="Y35" s="103"/>
      <c r="Z35" s="101" t="s">
        <v>4</v>
      </c>
      <c r="AA35" s="36"/>
    </row>
    <row r="36" spans="1:27" ht="15.75" x14ac:dyDescent="0.25">
      <c r="A36" s="80" t="s">
        <v>49</v>
      </c>
      <c r="B36" s="120" t="s">
        <v>63</v>
      </c>
      <c r="C36" s="111"/>
      <c r="D36" s="112"/>
      <c r="E36" s="111"/>
      <c r="F36" s="112"/>
      <c r="G36" s="111"/>
      <c r="H36" s="112"/>
      <c r="I36" s="42"/>
      <c r="J36" s="97"/>
      <c r="K36" s="133"/>
      <c r="L36" s="23"/>
      <c r="M36" s="16"/>
      <c r="N36" s="98"/>
      <c r="O36" s="102"/>
      <c r="P36" s="103"/>
      <c r="Q36" s="103"/>
      <c r="R36" s="103"/>
      <c r="S36" s="101"/>
      <c r="T36" s="100"/>
      <c r="U36" s="102"/>
      <c r="V36" s="103"/>
      <c r="W36" s="103"/>
      <c r="X36" s="103"/>
      <c r="Y36" s="103"/>
      <c r="Z36" s="101" t="s">
        <v>4</v>
      </c>
    </row>
    <row r="37" spans="1:27" ht="15.75" x14ac:dyDescent="0.25">
      <c r="A37" s="80" t="s">
        <v>50</v>
      </c>
      <c r="B37" s="120" t="s">
        <v>64</v>
      </c>
      <c r="C37" s="111"/>
      <c r="D37" s="112"/>
      <c r="E37" s="111"/>
      <c r="F37" s="112"/>
      <c r="G37" s="111"/>
      <c r="H37" s="112"/>
      <c r="I37" s="42"/>
      <c r="J37" s="97" t="s">
        <v>4</v>
      </c>
      <c r="K37" s="134"/>
      <c r="L37" s="24"/>
      <c r="M37" s="17"/>
      <c r="N37" s="98"/>
      <c r="O37" s="102"/>
      <c r="P37" s="103"/>
      <c r="Q37" s="103"/>
      <c r="R37" s="103"/>
      <c r="S37" s="101"/>
      <c r="T37" s="100"/>
      <c r="U37" s="102"/>
      <c r="V37" s="103"/>
      <c r="W37" s="103"/>
      <c r="X37" s="103"/>
      <c r="Y37" s="103"/>
      <c r="Z37" s="116" t="s">
        <v>4</v>
      </c>
    </row>
    <row r="38" spans="1:27" ht="15.75" x14ac:dyDescent="0.25">
      <c r="A38" s="80" t="s">
        <v>51</v>
      </c>
      <c r="B38" s="120" t="s">
        <v>66</v>
      </c>
      <c r="C38" s="111"/>
      <c r="D38" s="112"/>
      <c r="E38" s="111"/>
      <c r="F38" s="112"/>
      <c r="G38" s="111"/>
      <c r="H38" s="112"/>
      <c r="I38" s="42"/>
      <c r="J38" s="97"/>
      <c r="K38" s="133"/>
      <c r="L38" s="25"/>
      <c r="M38" s="18"/>
      <c r="N38" s="98"/>
      <c r="O38" s="97"/>
      <c r="P38" s="113"/>
      <c r="Q38" s="113"/>
      <c r="R38" s="113"/>
      <c r="S38" s="116"/>
      <c r="T38" s="115"/>
      <c r="U38" s="102"/>
      <c r="V38" s="103"/>
      <c r="W38" s="103"/>
      <c r="X38" s="103"/>
      <c r="Y38" s="103"/>
      <c r="Z38" s="101"/>
    </row>
    <row r="39" spans="1:27" ht="15.75" x14ac:dyDescent="0.25">
      <c r="A39" s="80"/>
      <c r="B39" s="120" t="s">
        <v>67</v>
      </c>
      <c r="C39" s="111"/>
      <c r="D39" s="112"/>
      <c r="E39" s="111"/>
      <c r="F39" s="112"/>
      <c r="G39" s="111"/>
      <c r="H39" s="112"/>
      <c r="I39" s="42"/>
      <c r="J39" s="97"/>
      <c r="K39" s="133"/>
      <c r="L39" s="25"/>
      <c r="M39" s="18"/>
      <c r="N39" s="98"/>
      <c r="O39" s="102"/>
      <c r="P39" s="103"/>
      <c r="Q39" s="103"/>
      <c r="R39" s="103"/>
      <c r="S39" s="101"/>
      <c r="T39" s="100"/>
      <c r="U39" s="102"/>
      <c r="V39" s="103"/>
      <c r="W39" s="103"/>
      <c r="X39" s="103"/>
      <c r="Y39" s="103"/>
      <c r="Z39" s="101" t="s">
        <v>4</v>
      </c>
    </row>
    <row r="40" spans="1:27" ht="15.75" x14ac:dyDescent="0.25">
      <c r="A40" s="80"/>
      <c r="B40" s="120" t="s">
        <v>68</v>
      </c>
      <c r="C40" s="111"/>
      <c r="D40" s="112"/>
      <c r="E40" s="111"/>
      <c r="F40" s="112"/>
      <c r="G40" s="111"/>
      <c r="H40" s="112"/>
      <c r="I40" s="42"/>
      <c r="J40" s="97"/>
      <c r="K40" s="133"/>
      <c r="L40" s="26"/>
      <c r="M40" s="7"/>
      <c r="N40" s="98"/>
      <c r="O40" s="102"/>
      <c r="P40" s="103"/>
      <c r="Q40" s="103"/>
      <c r="R40" s="103"/>
      <c r="S40" s="101"/>
      <c r="T40" s="100"/>
      <c r="U40" s="102"/>
      <c r="V40" s="103"/>
      <c r="W40" s="103"/>
      <c r="X40" s="103"/>
      <c r="Y40" s="103"/>
      <c r="Z40" s="116" t="s">
        <v>4</v>
      </c>
    </row>
    <row r="41" spans="1:27" ht="15.75" x14ac:dyDescent="0.25">
      <c r="A41" s="80"/>
      <c r="B41" s="120" t="s">
        <v>69</v>
      </c>
      <c r="C41" s="111"/>
      <c r="D41" s="112"/>
      <c r="E41" s="111"/>
      <c r="F41" s="112"/>
      <c r="G41" s="111"/>
      <c r="H41" s="112"/>
      <c r="I41" s="42"/>
      <c r="J41" s="97"/>
      <c r="K41" s="127"/>
      <c r="L41" s="131"/>
      <c r="M41" s="132"/>
      <c r="N41" s="98"/>
      <c r="O41" s="102"/>
      <c r="P41" s="103"/>
      <c r="Q41" s="103"/>
      <c r="R41" s="103"/>
      <c r="S41" s="101"/>
      <c r="T41" s="100"/>
      <c r="U41" s="102"/>
      <c r="V41" s="103"/>
      <c r="W41" s="103"/>
      <c r="X41" s="103"/>
      <c r="Y41" s="103"/>
      <c r="Z41" s="101" t="s">
        <v>4</v>
      </c>
    </row>
    <row r="42" spans="1:27" ht="15.75" x14ac:dyDescent="0.25">
      <c r="A42" s="80"/>
      <c r="B42" s="120" t="s">
        <v>70</v>
      </c>
      <c r="C42" s="111"/>
      <c r="D42" s="112"/>
      <c r="E42" s="111"/>
      <c r="F42" s="112"/>
      <c r="G42" s="111"/>
      <c r="H42" s="112"/>
      <c r="I42" s="42"/>
      <c r="J42" s="97" t="s">
        <v>4</v>
      </c>
      <c r="K42" s="98" t="s">
        <v>4</v>
      </c>
      <c r="L42" s="114"/>
      <c r="M42" s="113"/>
      <c r="N42" s="98"/>
      <c r="O42" s="102"/>
      <c r="P42" s="103"/>
      <c r="Q42" s="103"/>
      <c r="R42" s="103"/>
      <c r="S42" s="101"/>
      <c r="T42" s="100"/>
      <c r="U42" s="102"/>
      <c r="V42" s="103"/>
      <c r="W42" s="103"/>
      <c r="X42" s="103"/>
      <c r="Y42" s="103"/>
      <c r="Z42" s="116" t="s">
        <v>4</v>
      </c>
    </row>
    <row r="43" spans="1:27" ht="15.75" x14ac:dyDescent="0.25">
      <c r="A43" s="104"/>
      <c r="B43" s="105"/>
      <c r="C43" s="135"/>
      <c r="D43" s="136"/>
      <c r="E43" s="135"/>
      <c r="F43" s="136"/>
      <c r="G43" s="135"/>
      <c r="H43" s="136"/>
      <c r="I43" s="42"/>
      <c r="J43" s="97"/>
      <c r="K43" s="124" t="s">
        <v>65</v>
      </c>
      <c r="L43" s="99"/>
      <c r="M43" s="103"/>
      <c r="N43" s="98"/>
      <c r="O43" s="97"/>
      <c r="P43" s="113"/>
      <c r="Q43" s="113"/>
      <c r="R43" s="113"/>
      <c r="S43" s="116"/>
      <c r="T43" s="115"/>
      <c r="U43" s="102"/>
      <c r="V43" s="103"/>
      <c r="W43" s="103"/>
      <c r="X43" s="103"/>
      <c r="Y43" s="103"/>
      <c r="Z43" s="101"/>
    </row>
    <row r="44" spans="1:27" ht="16.5" thickBot="1" x14ac:dyDescent="0.3">
      <c r="A44" s="137" t="s">
        <v>71</v>
      </c>
      <c r="B44" s="138" t="s">
        <v>72</v>
      </c>
      <c r="C44" s="108">
        <f>D44*12*8239.4</f>
        <v>142376.83199999999</v>
      </c>
      <c r="D44" s="118">
        <v>1.44</v>
      </c>
      <c r="E44" s="108">
        <f>F44*12*8239.4</f>
        <v>142376.83199999999</v>
      </c>
      <c r="F44" s="118">
        <v>1.44</v>
      </c>
      <c r="G44" s="108">
        <f>C44-E44</f>
        <v>0</v>
      </c>
      <c r="H44" s="118">
        <f>D44-F44</f>
        <v>0</v>
      </c>
      <c r="I44" s="110"/>
      <c r="J44" s="139"/>
      <c r="K44" s="140" t="s">
        <v>158</v>
      </c>
      <c r="L44" s="141"/>
      <c r="M44" s="142"/>
      <c r="N44" s="140"/>
      <c r="O44" s="139"/>
      <c r="P44" s="143"/>
      <c r="Q44" s="143"/>
      <c r="R44" s="143"/>
      <c r="S44" s="140"/>
      <c r="T44" s="142"/>
      <c r="U44" s="144"/>
      <c r="V44" s="145"/>
      <c r="W44" s="145"/>
      <c r="X44" s="145"/>
      <c r="Y44" s="145"/>
      <c r="Z44" s="146"/>
    </row>
    <row r="45" spans="1:27" ht="15.75" x14ac:dyDescent="0.25">
      <c r="A45" s="5" t="s">
        <v>73</v>
      </c>
      <c r="B45" s="94" t="s">
        <v>74</v>
      </c>
      <c r="C45" s="147"/>
      <c r="D45" s="109" t="s">
        <v>4</v>
      </c>
      <c r="E45" s="147"/>
      <c r="F45" s="109" t="s">
        <v>4</v>
      </c>
      <c r="G45" s="147"/>
      <c r="H45" s="109" t="s">
        <v>4</v>
      </c>
      <c r="I45" s="42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1"/>
      <c r="V45" s="31"/>
      <c r="W45" s="31"/>
      <c r="X45" s="31"/>
      <c r="Y45" s="31"/>
      <c r="Z45" s="30"/>
    </row>
    <row r="46" spans="1:27" ht="15.75" x14ac:dyDescent="0.25">
      <c r="A46" s="5" t="s">
        <v>43</v>
      </c>
      <c r="B46" s="94" t="s">
        <v>75</v>
      </c>
      <c r="C46" s="147"/>
      <c r="D46" s="109"/>
      <c r="E46" s="147"/>
      <c r="F46" s="109"/>
      <c r="G46" s="147"/>
      <c r="H46" s="109"/>
      <c r="I46" s="42"/>
      <c r="K46" s="30" t="s">
        <v>4</v>
      </c>
      <c r="L46" s="30"/>
      <c r="M46" s="30"/>
      <c r="N46" s="30"/>
      <c r="O46" s="30"/>
      <c r="P46" s="30"/>
      <c r="Q46" s="30"/>
      <c r="R46" s="30"/>
      <c r="S46" s="30"/>
      <c r="T46" s="30"/>
      <c r="U46" s="31"/>
      <c r="V46" s="31"/>
      <c r="W46" s="31"/>
      <c r="X46" s="31"/>
      <c r="Y46" s="30"/>
      <c r="Z46" s="30"/>
    </row>
    <row r="47" spans="1:27" ht="15.75" x14ac:dyDescent="0.25">
      <c r="A47" s="104"/>
      <c r="B47" s="148"/>
      <c r="C47" s="149"/>
      <c r="D47" s="150"/>
      <c r="E47" s="149"/>
      <c r="F47" s="150"/>
      <c r="G47" s="149"/>
      <c r="H47" s="150"/>
      <c r="I47" s="42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7" ht="15.75" x14ac:dyDescent="0.25">
      <c r="A48" s="5" t="s">
        <v>187</v>
      </c>
      <c r="B48" s="94" t="s">
        <v>77</v>
      </c>
      <c r="C48" s="108">
        <f>D48*12*8239.4</f>
        <v>461735.97599999997</v>
      </c>
      <c r="D48" s="109">
        <v>4.67</v>
      </c>
      <c r="E48" s="108">
        <f>F48*12*8239.4</f>
        <v>461735.97599999997</v>
      </c>
      <c r="F48" s="109">
        <v>4.67</v>
      </c>
      <c r="G48" s="108">
        <f>C48-E48</f>
        <v>0</v>
      </c>
      <c r="H48" s="118">
        <f>D48-F48</f>
        <v>0</v>
      </c>
      <c r="I48" s="110"/>
      <c r="K48" s="30" t="s">
        <v>228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9" x14ac:dyDescent="0.25">
      <c r="A49" s="5" t="s">
        <v>184</v>
      </c>
      <c r="B49" s="94" t="s">
        <v>78</v>
      </c>
      <c r="C49" s="147"/>
      <c r="D49" s="109"/>
      <c r="E49" s="147"/>
      <c r="F49" s="109"/>
      <c r="G49" s="147"/>
      <c r="H49" s="109"/>
      <c r="I49" s="110"/>
    </row>
    <row r="50" spans="1:9" x14ac:dyDescent="0.25">
      <c r="A50" s="5" t="s">
        <v>185</v>
      </c>
      <c r="B50" s="94" t="s">
        <v>79</v>
      </c>
      <c r="C50" s="111"/>
      <c r="D50" s="112"/>
      <c r="E50" s="111"/>
      <c r="F50" s="112"/>
      <c r="G50" s="111"/>
      <c r="H50" s="112"/>
      <c r="I50" s="110"/>
    </row>
    <row r="51" spans="1:9" x14ac:dyDescent="0.25">
      <c r="A51" s="5" t="s">
        <v>186</v>
      </c>
      <c r="B51" s="94" t="s">
        <v>80</v>
      </c>
      <c r="C51" s="111"/>
      <c r="D51" s="112"/>
      <c r="E51" s="111"/>
      <c r="F51" s="112"/>
      <c r="G51" s="111"/>
      <c r="H51" s="112"/>
      <c r="I51" s="110"/>
    </row>
    <row r="52" spans="1:9" x14ac:dyDescent="0.25">
      <c r="A52" s="80" t="s">
        <v>47</v>
      </c>
      <c r="B52" s="94" t="s">
        <v>81</v>
      </c>
      <c r="C52" s="111"/>
      <c r="D52" s="112"/>
      <c r="E52" s="111"/>
      <c r="F52" s="112"/>
      <c r="G52" s="111"/>
      <c r="H52" s="112"/>
      <c r="I52" s="110"/>
    </row>
    <row r="53" spans="1:9" x14ac:dyDescent="0.25">
      <c r="A53" s="80" t="s">
        <v>48</v>
      </c>
      <c r="B53" s="94" t="s">
        <v>82</v>
      </c>
      <c r="C53" s="111"/>
      <c r="D53" s="112"/>
      <c r="E53" s="111"/>
      <c r="F53" s="112"/>
      <c r="G53" s="111"/>
      <c r="H53" s="112"/>
      <c r="I53" s="110"/>
    </row>
    <row r="54" spans="1:9" x14ac:dyDescent="0.25">
      <c r="A54" s="80" t="s">
        <v>49</v>
      </c>
      <c r="B54" s="94" t="s">
        <v>83</v>
      </c>
      <c r="C54" s="111"/>
      <c r="D54" s="112"/>
      <c r="E54" s="111"/>
      <c r="F54" s="112"/>
      <c r="G54" s="111"/>
      <c r="H54" s="112"/>
      <c r="I54" s="110"/>
    </row>
    <row r="55" spans="1:9" x14ac:dyDescent="0.25">
      <c r="A55" s="80" t="s">
        <v>50</v>
      </c>
      <c r="B55" s="94" t="s">
        <v>84</v>
      </c>
      <c r="C55" s="111"/>
      <c r="D55" s="112"/>
      <c r="E55" s="111"/>
      <c r="F55" s="112"/>
      <c r="G55" s="111"/>
      <c r="H55" s="112"/>
      <c r="I55" s="110"/>
    </row>
    <row r="56" spans="1:9" x14ac:dyDescent="0.25">
      <c r="A56" s="80" t="s">
        <v>51</v>
      </c>
      <c r="B56" s="94" t="s">
        <v>78</v>
      </c>
      <c r="C56" s="111"/>
      <c r="D56" s="112"/>
      <c r="E56" s="111"/>
      <c r="F56" s="112"/>
      <c r="G56" s="111"/>
      <c r="H56" s="112"/>
      <c r="I56" s="110"/>
    </row>
    <row r="57" spans="1:9" x14ac:dyDescent="0.25">
      <c r="A57" s="80"/>
      <c r="B57" s="94" t="s">
        <v>85</v>
      </c>
      <c r="C57" s="111"/>
      <c r="D57" s="112"/>
      <c r="E57" s="111"/>
      <c r="F57" s="112"/>
      <c r="G57" s="111"/>
      <c r="H57" s="112"/>
      <c r="I57" s="110"/>
    </row>
    <row r="58" spans="1:9" x14ac:dyDescent="0.25">
      <c r="A58" s="80"/>
      <c r="B58" s="94"/>
      <c r="C58" s="111"/>
      <c r="D58" s="112"/>
      <c r="E58" s="111"/>
      <c r="F58" s="112"/>
      <c r="G58" s="111"/>
      <c r="H58" s="112"/>
      <c r="I58" s="42"/>
    </row>
    <row r="59" spans="1:9" x14ac:dyDescent="0.25">
      <c r="A59" s="137" t="s">
        <v>188</v>
      </c>
      <c r="B59" s="138" t="s">
        <v>86</v>
      </c>
      <c r="C59" s="108">
        <f>D59*12*8239.4</f>
        <v>672335.03999999992</v>
      </c>
      <c r="D59" s="118">
        <v>6.8</v>
      </c>
      <c r="E59" s="108">
        <v>661261.28639999998</v>
      </c>
      <c r="F59" s="118">
        <f>E59/12/B12</f>
        <v>6.6879999999999997</v>
      </c>
      <c r="G59" s="108">
        <f>C59-E59</f>
        <v>11073.753599999938</v>
      </c>
      <c r="H59" s="118">
        <f>D59-F59</f>
        <v>0.1120000000000001</v>
      </c>
      <c r="I59" s="42" t="s">
        <v>147</v>
      </c>
    </row>
    <row r="60" spans="1:9" x14ac:dyDescent="0.25">
      <c r="A60" s="5" t="s">
        <v>189</v>
      </c>
      <c r="B60" s="94" t="s">
        <v>88</v>
      </c>
      <c r="C60" s="147"/>
      <c r="D60" s="109"/>
      <c r="E60" s="147"/>
      <c r="F60" s="109"/>
      <c r="G60" s="147"/>
      <c r="H60" s="109"/>
      <c r="I60" s="42"/>
    </row>
    <row r="61" spans="1:9" x14ac:dyDescent="0.25">
      <c r="A61" s="5" t="s">
        <v>190</v>
      </c>
      <c r="B61" s="94" t="s">
        <v>89</v>
      </c>
      <c r="C61" s="147"/>
      <c r="D61" s="109"/>
      <c r="E61" s="147"/>
      <c r="F61" s="109"/>
      <c r="G61" s="147"/>
      <c r="H61" s="109"/>
      <c r="I61" s="42"/>
    </row>
    <row r="62" spans="1:9" x14ac:dyDescent="0.25">
      <c r="A62" s="5" t="s">
        <v>191</v>
      </c>
      <c r="B62" s="94"/>
      <c r="C62" s="111"/>
      <c r="D62" s="112"/>
      <c r="E62" s="111"/>
      <c r="F62" s="112"/>
      <c r="G62" s="111"/>
      <c r="H62" s="112"/>
      <c r="I62" s="42"/>
    </row>
    <row r="63" spans="1:9" x14ac:dyDescent="0.25">
      <c r="A63" s="151" t="s">
        <v>104</v>
      </c>
      <c r="B63" s="138" t="s">
        <v>105</v>
      </c>
      <c r="C63" s="152"/>
      <c r="D63" s="153"/>
      <c r="E63" s="152"/>
      <c r="F63" s="153"/>
      <c r="G63" s="152"/>
      <c r="H63" s="153"/>
      <c r="I63" s="110"/>
    </row>
    <row r="64" spans="1:9" x14ac:dyDescent="0.25">
      <c r="A64" s="154" t="s">
        <v>87</v>
      </c>
      <c r="B64" s="94" t="s">
        <v>106</v>
      </c>
      <c r="C64" s="111"/>
      <c r="D64" s="112"/>
      <c r="E64" s="111"/>
      <c r="F64" s="112"/>
      <c r="G64" s="111"/>
      <c r="H64" s="112"/>
      <c r="I64" s="42"/>
    </row>
    <row r="65" spans="1:26" ht="15.75" x14ac:dyDescent="0.25">
      <c r="A65" s="155" t="s">
        <v>107</v>
      </c>
      <c r="B65" s="94" t="s">
        <v>108</v>
      </c>
      <c r="C65" s="111"/>
      <c r="D65" s="112"/>
      <c r="E65" s="111"/>
      <c r="F65" s="112"/>
      <c r="G65" s="111"/>
      <c r="H65" s="112"/>
      <c r="I65" s="42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1"/>
      <c r="V65" s="31"/>
      <c r="W65" s="31"/>
      <c r="X65" s="31"/>
      <c r="Y65" s="30"/>
      <c r="Z65" s="30"/>
    </row>
    <row r="66" spans="1:26" ht="15.75" x14ac:dyDescent="0.25">
      <c r="A66" s="80"/>
      <c r="B66" s="94" t="s">
        <v>109</v>
      </c>
      <c r="C66" s="111"/>
      <c r="D66" s="112"/>
      <c r="E66" s="111"/>
      <c r="F66" s="112"/>
      <c r="G66" s="111"/>
      <c r="H66" s="112"/>
      <c r="I66" s="42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75" x14ac:dyDescent="0.25">
      <c r="A67" s="80"/>
      <c r="B67" s="94" t="s">
        <v>110</v>
      </c>
      <c r="C67" s="111"/>
      <c r="D67" s="112"/>
      <c r="E67" s="111"/>
      <c r="F67" s="112"/>
      <c r="G67" s="111"/>
      <c r="H67" s="112"/>
      <c r="I67" s="42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x14ac:dyDescent="0.25">
      <c r="A68" s="80"/>
      <c r="B68" s="94" t="s">
        <v>111</v>
      </c>
      <c r="C68" s="111"/>
      <c r="D68" s="112"/>
      <c r="E68" s="111"/>
      <c r="F68" s="112"/>
      <c r="G68" s="111"/>
      <c r="H68" s="112"/>
      <c r="I68" s="42"/>
    </row>
    <row r="69" spans="1:26" x14ac:dyDescent="0.25">
      <c r="A69" s="80"/>
      <c r="B69" s="94" t="s">
        <v>112</v>
      </c>
      <c r="C69" s="111"/>
      <c r="D69" s="112"/>
      <c r="E69" s="111"/>
      <c r="F69" s="112"/>
      <c r="G69" s="111"/>
      <c r="H69" s="112"/>
      <c r="I69" s="42"/>
    </row>
    <row r="70" spans="1:26" x14ac:dyDescent="0.25">
      <c r="A70" s="80"/>
      <c r="B70" s="94" t="s">
        <v>113</v>
      </c>
      <c r="C70" s="111"/>
      <c r="D70" s="112"/>
      <c r="E70" s="111"/>
      <c r="F70" s="112"/>
      <c r="G70" s="111"/>
      <c r="H70" s="112"/>
      <c r="I70" s="42"/>
    </row>
    <row r="71" spans="1:26" x14ac:dyDescent="0.25">
      <c r="A71" s="80"/>
      <c r="B71" s="94" t="s">
        <v>114</v>
      </c>
      <c r="C71" s="111"/>
      <c r="D71" s="112"/>
      <c r="E71" s="111"/>
      <c r="F71" s="112"/>
      <c r="G71" s="111"/>
      <c r="H71" s="112"/>
      <c r="I71" s="42"/>
    </row>
    <row r="72" spans="1:26" x14ac:dyDescent="0.25">
      <c r="A72" s="80"/>
      <c r="B72" s="94" t="s">
        <v>115</v>
      </c>
      <c r="C72" s="111"/>
      <c r="D72" s="112"/>
      <c r="E72" s="111"/>
      <c r="F72" s="112"/>
      <c r="G72" s="111"/>
      <c r="H72" s="112"/>
      <c r="I72" s="42"/>
    </row>
    <row r="73" spans="1:26" x14ac:dyDescent="0.25">
      <c r="A73" s="80"/>
      <c r="B73" s="94" t="s">
        <v>116</v>
      </c>
      <c r="C73" s="111"/>
      <c r="D73" s="112"/>
      <c r="E73" s="111"/>
      <c r="F73" s="112"/>
      <c r="G73" s="111"/>
      <c r="H73" s="112"/>
      <c r="I73" s="42"/>
    </row>
    <row r="74" spans="1:26" x14ac:dyDescent="0.25">
      <c r="A74" s="80"/>
      <c r="B74" s="94" t="s">
        <v>117</v>
      </c>
      <c r="C74" s="111"/>
      <c r="D74" s="112"/>
      <c r="E74" s="111"/>
      <c r="F74" s="112"/>
      <c r="G74" s="111"/>
      <c r="H74" s="112"/>
      <c r="I74" s="42"/>
    </row>
    <row r="75" spans="1:26" x14ac:dyDescent="0.25">
      <c r="A75" s="80"/>
      <c r="B75" s="94" t="s">
        <v>118</v>
      </c>
      <c r="C75" s="111"/>
      <c r="D75" s="112"/>
      <c r="E75" s="111"/>
      <c r="F75" s="112"/>
      <c r="G75" s="111"/>
      <c r="H75" s="112"/>
      <c r="I75" s="42"/>
    </row>
    <row r="76" spans="1:26" x14ac:dyDescent="0.25">
      <c r="A76" s="104"/>
      <c r="B76" s="148"/>
      <c r="C76" s="135"/>
      <c r="D76" s="136"/>
      <c r="E76" s="135"/>
      <c r="F76" s="136"/>
      <c r="G76" s="135"/>
      <c r="H76" s="136"/>
      <c r="I76" s="42"/>
    </row>
    <row r="77" spans="1:26" x14ac:dyDescent="0.25">
      <c r="A77" s="156" t="s">
        <v>119</v>
      </c>
      <c r="B77" s="138" t="s">
        <v>90</v>
      </c>
      <c r="C77" s="152"/>
      <c r="D77" s="153"/>
      <c r="E77" s="152"/>
      <c r="F77" s="153"/>
      <c r="G77" s="152"/>
      <c r="H77" s="153"/>
      <c r="I77" s="110"/>
    </row>
    <row r="78" spans="1:26" x14ac:dyDescent="0.25">
      <c r="A78" s="80" t="s">
        <v>87</v>
      </c>
      <c r="B78" s="94" t="s">
        <v>151</v>
      </c>
      <c r="C78" s="111"/>
      <c r="D78" s="112"/>
      <c r="E78" s="111"/>
      <c r="F78" s="112"/>
      <c r="G78" s="111"/>
      <c r="H78" s="112"/>
      <c r="I78" s="42"/>
    </row>
    <row r="79" spans="1:26" x14ac:dyDescent="0.25">
      <c r="A79" s="80" t="s">
        <v>120</v>
      </c>
      <c r="B79" s="94" t="s">
        <v>121</v>
      </c>
      <c r="C79" s="111"/>
      <c r="D79" s="112"/>
      <c r="E79" s="111"/>
      <c r="F79" s="112"/>
      <c r="G79" s="111"/>
      <c r="H79" s="112"/>
      <c r="I79" s="42"/>
    </row>
    <row r="80" spans="1:26" x14ac:dyDescent="0.25">
      <c r="A80" s="80"/>
      <c r="B80" s="94" t="s">
        <v>122</v>
      </c>
      <c r="C80" s="111"/>
      <c r="D80" s="112"/>
      <c r="E80" s="111"/>
      <c r="F80" s="112"/>
      <c r="G80" s="111"/>
      <c r="H80" s="112"/>
      <c r="I80" s="42"/>
    </row>
    <row r="81" spans="1:9" x14ac:dyDescent="0.25">
      <c r="A81" s="80"/>
      <c r="B81" s="94" t="s">
        <v>123</v>
      </c>
      <c r="C81" s="111"/>
      <c r="D81" s="112"/>
      <c r="E81" s="111"/>
      <c r="F81" s="112"/>
      <c r="G81" s="111"/>
      <c r="H81" s="112"/>
      <c r="I81" s="42"/>
    </row>
    <row r="82" spans="1:9" x14ac:dyDescent="0.25">
      <c r="A82" s="80"/>
      <c r="B82" s="94" t="s">
        <v>124</v>
      </c>
      <c r="C82" s="111"/>
      <c r="D82" s="112"/>
      <c r="E82" s="111"/>
      <c r="F82" s="112"/>
      <c r="G82" s="111"/>
      <c r="H82" s="112"/>
      <c r="I82" s="42"/>
    </row>
    <row r="83" spans="1:9" x14ac:dyDescent="0.25">
      <c r="A83" s="80"/>
      <c r="B83" s="94" t="s">
        <v>125</v>
      </c>
      <c r="C83" s="111"/>
      <c r="D83" s="112"/>
      <c r="E83" s="111"/>
      <c r="F83" s="112"/>
      <c r="G83" s="111"/>
      <c r="H83" s="112"/>
      <c r="I83" s="42"/>
    </row>
    <row r="84" spans="1:9" x14ac:dyDescent="0.25">
      <c r="A84" s="80"/>
      <c r="B84" s="94" t="s">
        <v>126</v>
      </c>
      <c r="C84" s="111"/>
      <c r="D84" s="112"/>
      <c r="E84" s="111"/>
      <c r="F84" s="112"/>
      <c r="G84" s="111"/>
      <c r="H84" s="112"/>
      <c r="I84" s="42"/>
    </row>
    <row r="85" spans="1:9" x14ac:dyDescent="0.25">
      <c r="A85" s="104"/>
      <c r="B85" s="148"/>
      <c r="C85" s="135"/>
      <c r="D85" s="136"/>
      <c r="E85" s="135"/>
      <c r="F85" s="136"/>
      <c r="G85" s="135"/>
      <c r="H85" s="136"/>
      <c r="I85" s="42"/>
    </row>
    <row r="86" spans="1:9" x14ac:dyDescent="0.25">
      <c r="A86" s="137" t="s">
        <v>127</v>
      </c>
      <c r="B86" s="138" t="s">
        <v>128</v>
      </c>
      <c r="C86" s="108">
        <f>D86*12*8239.4</f>
        <v>13842.192000000001</v>
      </c>
      <c r="D86" s="109">
        <v>0.14000000000000001</v>
      </c>
      <c r="E86" s="108">
        <v>13477.04</v>
      </c>
      <c r="F86" s="109">
        <f>E86/12/B12</f>
        <v>0.1363068508224709</v>
      </c>
      <c r="G86" s="108">
        <f>C86-E86</f>
        <v>365.15200000000004</v>
      </c>
      <c r="H86" s="118">
        <f>D86-F86</f>
        <v>3.6931491775291092E-3</v>
      </c>
      <c r="I86" s="42" t="s">
        <v>129</v>
      </c>
    </row>
    <row r="87" spans="1:9" x14ac:dyDescent="0.25">
      <c r="A87" s="5" t="s">
        <v>130</v>
      </c>
      <c r="B87" s="94" t="s">
        <v>131</v>
      </c>
      <c r="C87" s="147"/>
      <c r="D87" s="109"/>
      <c r="E87" s="147"/>
      <c r="F87" s="109"/>
      <c r="G87" s="147"/>
      <c r="H87" s="109"/>
      <c r="I87" s="42"/>
    </row>
    <row r="88" spans="1:9" x14ac:dyDescent="0.25">
      <c r="A88" s="80"/>
      <c r="B88" s="94"/>
      <c r="C88" s="147"/>
      <c r="D88" s="109"/>
      <c r="E88" s="147"/>
      <c r="F88" s="109"/>
      <c r="G88" s="147"/>
      <c r="H88" s="109"/>
      <c r="I88" s="42"/>
    </row>
    <row r="89" spans="1:9" x14ac:dyDescent="0.25">
      <c r="A89" s="137" t="s">
        <v>132</v>
      </c>
      <c r="B89" s="138" t="s">
        <v>76</v>
      </c>
      <c r="C89" s="108">
        <f>D89*12*8239.4</f>
        <v>49436.399999999994</v>
      </c>
      <c r="D89" s="118">
        <v>0.5</v>
      </c>
      <c r="E89" s="108">
        <f>F89*12*8239.4</f>
        <v>49436.399999999994</v>
      </c>
      <c r="F89" s="118">
        <v>0.5</v>
      </c>
      <c r="G89" s="108">
        <f>C89-E89</f>
        <v>0</v>
      </c>
      <c r="H89" s="118">
        <f>D89-F89</f>
        <v>0</v>
      </c>
      <c r="I89" s="110"/>
    </row>
    <row r="90" spans="1:9" x14ac:dyDescent="0.25">
      <c r="A90" s="5" t="s">
        <v>133</v>
      </c>
      <c r="B90" s="94" t="s">
        <v>4</v>
      </c>
      <c r="C90" s="147"/>
      <c r="D90" s="109"/>
      <c r="E90" s="147"/>
      <c r="F90" s="109"/>
      <c r="G90" s="147"/>
      <c r="H90" s="109"/>
      <c r="I90" s="42"/>
    </row>
    <row r="91" spans="1:9" x14ac:dyDescent="0.25">
      <c r="A91" s="157" t="s">
        <v>134</v>
      </c>
      <c r="B91" s="148"/>
      <c r="C91" s="149"/>
      <c r="D91" s="150"/>
      <c r="E91" s="149"/>
      <c r="F91" s="150"/>
      <c r="G91" s="149"/>
      <c r="H91" s="150"/>
      <c r="I91" s="42"/>
    </row>
    <row r="92" spans="1:9" x14ac:dyDescent="0.25">
      <c r="A92" s="137" t="s">
        <v>162</v>
      </c>
      <c r="B92" s="158" t="s">
        <v>91</v>
      </c>
      <c r="C92" s="108">
        <f>D92*12*8239.4</f>
        <v>226418.712</v>
      </c>
      <c r="D92" s="159">
        <v>2.29</v>
      </c>
      <c r="E92" s="108">
        <v>211261.75200000001</v>
      </c>
      <c r="F92" s="159">
        <f>E92/12/B12</f>
        <v>2.1367024297885768</v>
      </c>
      <c r="G92" s="108">
        <f>C92-E92</f>
        <v>15156.959999999992</v>
      </c>
      <c r="H92" s="118">
        <f>D92-F92</f>
        <v>0.15329757021142321</v>
      </c>
      <c r="I92" s="42" t="s">
        <v>147</v>
      </c>
    </row>
    <row r="93" spans="1:9" x14ac:dyDescent="0.25">
      <c r="A93" s="157" t="s">
        <v>135</v>
      </c>
      <c r="B93" s="160"/>
      <c r="C93" s="161"/>
      <c r="D93" s="162"/>
      <c r="E93" s="161"/>
      <c r="F93" s="162"/>
      <c r="G93" s="149"/>
      <c r="H93" s="150"/>
      <c r="I93" s="42"/>
    </row>
    <row r="94" spans="1:9" x14ac:dyDescent="0.25">
      <c r="A94" s="163" t="s">
        <v>163</v>
      </c>
      <c r="B94" s="158" t="s">
        <v>76</v>
      </c>
      <c r="C94" s="108">
        <f>D94*12*8239.4</f>
        <v>21752.016</v>
      </c>
      <c r="D94" s="159">
        <v>0.22</v>
      </c>
      <c r="E94" s="108">
        <f>F94*12*8239.4</f>
        <v>21752.016</v>
      </c>
      <c r="F94" s="159">
        <v>0.22</v>
      </c>
      <c r="G94" s="108">
        <f>C94-E94</f>
        <v>0</v>
      </c>
      <c r="H94" s="118">
        <f>D94-F94</f>
        <v>0</v>
      </c>
      <c r="I94" s="42"/>
    </row>
    <row r="95" spans="1:9" x14ac:dyDescent="0.25">
      <c r="A95" s="164" t="s">
        <v>136</v>
      </c>
      <c r="B95" s="160"/>
      <c r="C95" s="161"/>
      <c r="D95" s="162"/>
      <c r="E95" s="161"/>
      <c r="F95" s="162"/>
      <c r="G95" s="149"/>
      <c r="H95" s="150"/>
      <c r="I95" s="42"/>
    </row>
    <row r="96" spans="1:9" x14ac:dyDescent="0.25">
      <c r="A96" s="137" t="s">
        <v>160</v>
      </c>
      <c r="B96" s="138" t="s">
        <v>76</v>
      </c>
      <c r="C96" s="108">
        <f>D96*12*8239.4</f>
        <v>20763.288</v>
      </c>
      <c r="D96" s="118">
        <v>0.21</v>
      </c>
      <c r="E96" s="108">
        <v>17693.447</v>
      </c>
      <c r="F96" s="118">
        <f>E96/12/B12</f>
        <v>0.17895161257696757</v>
      </c>
      <c r="G96" s="165">
        <f>C96-E96</f>
        <v>3069.8410000000003</v>
      </c>
      <c r="H96" s="118">
        <f>D96-F96</f>
        <v>3.1048387423032425E-2</v>
      </c>
      <c r="I96" s="42" t="s">
        <v>147</v>
      </c>
    </row>
    <row r="97" spans="1:16" x14ac:dyDescent="0.25">
      <c r="A97" s="157" t="s">
        <v>152</v>
      </c>
      <c r="B97" s="166"/>
      <c r="C97" s="149"/>
      <c r="D97" s="150"/>
      <c r="E97" s="149"/>
      <c r="F97" s="150"/>
      <c r="G97" s="167"/>
      <c r="H97" s="150"/>
      <c r="I97" s="42"/>
    </row>
    <row r="98" spans="1:16" x14ac:dyDescent="0.25">
      <c r="A98" s="137" t="s">
        <v>164</v>
      </c>
      <c r="B98" s="138" t="s">
        <v>92</v>
      </c>
      <c r="C98" s="108">
        <f>D98*12*8239.4</f>
        <v>10876.008</v>
      </c>
      <c r="D98" s="118">
        <v>0.11</v>
      </c>
      <c r="E98" s="108">
        <v>36.450000000000003</v>
      </c>
      <c r="F98" s="118">
        <f>E98/12/B12</f>
        <v>3.6865548462266672E-4</v>
      </c>
      <c r="G98" s="165">
        <f>C98-E98</f>
        <v>10839.557999999999</v>
      </c>
      <c r="H98" s="118">
        <f>D98-F98</f>
        <v>0.10963134451537733</v>
      </c>
      <c r="I98" s="42" t="s">
        <v>129</v>
      </c>
    </row>
    <row r="99" spans="1:16" x14ac:dyDescent="0.25">
      <c r="A99" s="157" t="s">
        <v>161</v>
      </c>
      <c r="B99" s="148"/>
      <c r="C99" s="149"/>
      <c r="D99" s="150"/>
      <c r="E99" s="149"/>
      <c r="F99" s="150"/>
      <c r="G99" s="167"/>
      <c r="H99" s="150"/>
      <c r="I99" s="42"/>
    </row>
    <row r="100" spans="1:16" x14ac:dyDescent="0.25">
      <c r="A100" s="137" t="s">
        <v>137</v>
      </c>
      <c r="B100" s="168"/>
      <c r="C100" s="169">
        <f>C19+C29+C44+C48+C59+C86+C89+C92+C94+C96+C98</f>
        <v>2414473.7759999996</v>
      </c>
      <c r="D100" s="159">
        <f>D19+D29+D44+D48+D59+D86+D89+D92+D94+D96+D98</f>
        <v>24.419999999999998</v>
      </c>
      <c r="E100" s="169">
        <f>E19+E29+E44+E48+E59+E86+E89+E92+E94+E96+E98</f>
        <v>2373968.5113999997</v>
      </c>
      <c r="F100" s="159">
        <f>F19+F29+F44+F48+F59+F86+F89+F92+F94+F96+F98</f>
        <v>24.010329548672633</v>
      </c>
      <c r="G100" s="108">
        <f>C100-E100</f>
        <v>40505.264599999879</v>
      </c>
      <c r="H100" s="118">
        <f>D100-F100</f>
        <v>0.40967045132736502</v>
      </c>
      <c r="I100" s="42"/>
    </row>
    <row r="101" spans="1:16" x14ac:dyDescent="0.25">
      <c r="A101" s="157" t="s">
        <v>138</v>
      </c>
      <c r="B101" s="160"/>
      <c r="C101" s="161"/>
      <c r="D101" s="162"/>
      <c r="E101" s="161"/>
      <c r="F101" s="162"/>
      <c r="G101" s="149"/>
      <c r="H101" s="150"/>
      <c r="I101" s="42"/>
    </row>
    <row r="102" spans="1:16" x14ac:dyDescent="0.25">
      <c r="A102" s="137" t="s">
        <v>192</v>
      </c>
      <c r="B102" s="168"/>
      <c r="C102" s="108">
        <f>D102*12*8239.4</f>
        <v>313426.77599999995</v>
      </c>
      <c r="D102" s="159">
        <v>3.17</v>
      </c>
      <c r="E102" s="108">
        <f>F102*12*8239.4</f>
        <v>313426.77599999995</v>
      </c>
      <c r="F102" s="159">
        <v>3.17</v>
      </c>
      <c r="G102" s="108">
        <f>C102-E102</f>
        <v>0</v>
      </c>
      <c r="H102" s="118">
        <f>D102-F102</f>
        <v>0</v>
      </c>
      <c r="I102" s="42"/>
    </row>
    <row r="103" spans="1:16" x14ac:dyDescent="0.25">
      <c r="A103" s="157" t="s">
        <v>139</v>
      </c>
      <c r="B103" s="160"/>
      <c r="C103" s="161"/>
      <c r="D103" s="162"/>
      <c r="E103" s="161"/>
      <c r="F103" s="162"/>
      <c r="G103" s="149"/>
      <c r="H103" s="150"/>
      <c r="I103" s="42"/>
    </row>
    <row r="104" spans="1:16" x14ac:dyDescent="0.25">
      <c r="A104" s="137" t="s">
        <v>140</v>
      </c>
      <c r="B104" s="168"/>
      <c r="C104" s="169">
        <f>C100+C102</f>
        <v>2727900.5519999997</v>
      </c>
      <c r="D104" s="159">
        <f>D100+D102</f>
        <v>27.589999999999996</v>
      </c>
      <c r="E104" s="169">
        <f>E100+E102</f>
        <v>2687395.2873999998</v>
      </c>
      <c r="F104" s="159">
        <f>F100+F102</f>
        <v>27.180329548672631</v>
      </c>
      <c r="G104" s="108">
        <f>C104-E104</f>
        <v>40505.264599999879</v>
      </c>
      <c r="H104" s="118">
        <f>D104-F104</f>
        <v>0.40967045132736502</v>
      </c>
      <c r="I104" s="42"/>
    </row>
    <row r="105" spans="1:16" x14ac:dyDescent="0.25">
      <c r="A105" s="157" t="s">
        <v>141</v>
      </c>
      <c r="B105" s="160"/>
      <c r="C105" s="161"/>
      <c r="D105" s="162"/>
      <c r="E105" s="161"/>
      <c r="F105" s="162"/>
      <c r="G105" s="149"/>
      <c r="H105" s="150"/>
      <c r="I105" s="42"/>
    </row>
    <row r="106" spans="1:16" x14ac:dyDescent="0.25">
      <c r="A106" s="5" t="s">
        <v>142</v>
      </c>
      <c r="B106" s="170" t="s">
        <v>143</v>
      </c>
      <c r="C106" s="108">
        <f>D106*12*8239.4</f>
        <v>350998.43999999994</v>
      </c>
      <c r="D106" s="159">
        <v>3.55</v>
      </c>
      <c r="E106" s="108">
        <v>220188.72</v>
      </c>
      <c r="F106" s="159">
        <f>E106/12/B12</f>
        <v>2.2269898293565067</v>
      </c>
      <c r="G106" s="108">
        <f>C106-E106</f>
        <v>130809.71999999994</v>
      </c>
      <c r="H106" s="118">
        <f>D106-F106</f>
        <v>1.3230101706434931</v>
      </c>
      <c r="I106" s="42" t="s">
        <v>209</v>
      </c>
      <c r="K106" s="32"/>
      <c r="N106" s="32"/>
    </row>
    <row r="107" spans="1:16" x14ac:dyDescent="0.25">
      <c r="A107" s="5" t="s">
        <v>144</v>
      </c>
      <c r="B107" s="171"/>
      <c r="C107" s="172"/>
      <c r="D107" s="173"/>
      <c r="E107" s="172"/>
      <c r="F107" s="173"/>
      <c r="G107" s="147"/>
      <c r="H107" s="109"/>
      <c r="I107" s="174"/>
      <c r="K107" s="32"/>
      <c r="N107" s="175"/>
    </row>
    <row r="108" spans="1:16" x14ac:dyDescent="0.25">
      <c r="A108" s="5" t="s">
        <v>145</v>
      </c>
      <c r="B108" s="171"/>
      <c r="C108" s="172"/>
      <c r="D108" s="173"/>
      <c r="E108" s="172"/>
      <c r="F108" s="173"/>
      <c r="G108" s="147"/>
      <c r="H108" s="109"/>
      <c r="I108" s="42"/>
      <c r="N108" s="32"/>
    </row>
    <row r="109" spans="1:16" x14ac:dyDescent="0.25">
      <c r="A109" s="137" t="s">
        <v>165</v>
      </c>
      <c r="B109" s="158" t="s">
        <v>166</v>
      </c>
      <c r="C109" s="108">
        <f>D109*12*8239.4</f>
        <v>734624.90399999998</v>
      </c>
      <c r="D109" s="159">
        <v>7.43</v>
      </c>
      <c r="E109" s="108">
        <v>499518.51490000001</v>
      </c>
      <c r="F109" s="159">
        <f>E109/12/B12</f>
        <v>5.0521327898067021</v>
      </c>
      <c r="G109" s="108">
        <f>C109-E109</f>
        <v>235106.38909999997</v>
      </c>
      <c r="H109" s="118">
        <f>D109-F109</f>
        <v>2.3778672101932976</v>
      </c>
      <c r="I109" s="42" t="s">
        <v>147</v>
      </c>
      <c r="P109" s="32"/>
    </row>
    <row r="110" spans="1:16" x14ac:dyDescent="0.25">
      <c r="A110" s="5" t="s">
        <v>167</v>
      </c>
      <c r="B110" s="170"/>
      <c r="C110" s="172"/>
      <c r="D110" s="173"/>
      <c r="E110" s="172"/>
      <c r="F110" s="173"/>
      <c r="G110" s="147"/>
      <c r="H110" s="109"/>
      <c r="I110" s="42"/>
      <c r="P110" s="32"/>
    </row>
    <row r="111" spans="1:16" x14ac:dyDescent="0.25">
      <c r="A111" s="5" t="s">
        <v>193</v>
      </c>
      <c r="B111" s="170"/>
      <c r="C111" s="172"/>
      <c r="D111" s="173"/>
      <c r="E111" s="172"/>
      <c r="F111" s="173"/>
      <c r="G111" s="147"/>
      <c r="H111" s="109"/>
      <c r="I111" s="42"/>
      <c r="P111" s="32"/>
    </row>
    <row r="112" spans="1:16" x14ac:dyDescent="0.25">
      <c r="A112" s="5" t="s">
        <v>194</v>
      </c>
      <c r="B112" s="170"/>
      <c r="C112" s="172"/>
      <c r="D112" s="173"/>
      <c r="E112" s="172"/>
      <c r="F112" s="173"/>
      <c r="G112" s="147"/>
      <c r="H112" s="109"/>
      <c r="I112" s="42"/>
      <c r="P112" s="32"/>
    </row>
    <row r="113" spans="1:14" x14ac:dyDescent="0.25">
      <c r="A113" s="157" t="s">
        <v>195</v>
      </c>
      <c r="B113" s="166" t="s">
        <v>168</v>
      </c>
      <c r="C113" s="161"/>
      <c r="D113" s="162"/>
      <c r="E113" s="161"/>
      <c r="F113" s="162"/>
      <c r="G113" s="149"/>
      <c r="H113" s="150"/>
      <c r="I113" s="42"/>
      <c r="N113" s="32"/>
    </row>
    <row r="114" spans="1:14" x14ac:dyDescent="0.25">
      <c r="A114" s="5" t="s">
        <v>169</v>
      </c>
      <c r="B114" s="170" t="s">
        <v>166</v>
      </c>
      <c r="C114" s="108">
        <f>D114*12*8239.4</f>
        <v>12853.464</v>
      </c>
      <c r="D114" s="173">
        <v>0.13</v>
      </c>
      <c r="E114" s="108">
        <v>9310.5220000000008</v>
      </c>
      <c r="F114" s="173">
        <f>E114/12/B12</f>
        <v>9.4166666666666676E-2</v>
      </c>
      <c r="G114" s="108">
        <f>C114-E114</f>
        <v>3542.9419999999991</v>
      </c>
      <c r="H114" s="118">
        <f>D114-F114</f>
        <v>3.5833333333333328E-2</v>
      </c>
      <c r="I114" s="38" t="s">
        <v>224</v>
      </c>
    </row>
    <row r="115" spans="1:14" x14ac:dyDescent="0.25">
      <c r="A115" s="5" t="s">
        <v>196</v>
      </c>
      <c r="B115" s="170" t="s">
        <v>168</v>
      </c>
      <c r="C115" s="172"/>
      <c r="D115" s="173"/>
      <c r="E115" s="172"/>
      <c r="F115" s="173"/>
      <c r="G115" s="147"/>
      <c r="H115" s="109"/>
      <c r="I115" s="42"/>
    </row>
    <row r="116" spans="1:14" x14ac:dyDescent="0.25">
      <c r="A116" s="137" t="s">
        <v>170</v>
      </c>
      <c r="B116" s="158" t="s">
        <v>166</v>
      </c>
      <c r="C116" s="108">
        <f>D116*12*8239.4</f>
        <v>33616.752</v>
      </c>
      <c r="D116" s="159">
        <v>0.34</v>
      </c>
      <c r="E116" s="108">
        <v>9804.8860000000004</v>
      </c>
      <c r="F116" s="159">
        <f>E116/12/B12</f>
        <v>9.9166666666666681E-2</v>
      </c>
      <c r="G116" s="108">
        <f>C116-E116</f>
        <v>23811.866000000002</v>
      </c>
      <c r="H116" s="118">
        <f>D116-F116</f>
        <v>0.24083333333333334</v>
      </c>
      <c r="I116" s="110" t="s">
        <v>225</v>
      </c>
    </row>
    <row r="117" spans="1:14" x14ac:dyDescent="0.25">
      <c r="A117" s="157" t="s">
        <v>171</v>
      </c>
      <c r="B117" s="166" t="s">
        <v>168</v>
      </c>
      <c r="C117" s="161"/>
      <c r="D117" s="162"/>
      <c r="E117" s="161"/>
      <c r="F117" s="162"/>
      <c r="G117" s="149"/>
      <c r="H117" s="150"/>
      <c r="I117" s="42"/>
    </row>
    <row r="118" spans="1:14" x14ac:dyDescent="0.25">
      <c r="A118" s="137" t="s">
        <v>172</v>
      </c>
      <c r="B118" s="158" t="s">
        <v>146</v>
      </c>
      <c r="C118" s="108">
        <f>D118*12*8239.4</f>
        <v>22740.744000000002</v>
      </c>
      <c r="D118" s="159">
        <v>0.23</v>
      </c>
      <c r="E118" s="108">
        <v>19772.96</v>
      </c>
      <c r="F118" s="159">
        <f>E118/12/B12</f>
        <v>0.19998381759189585</v>
      </c>
      <c r="G118" s="108">
        <f>C118-E118</f>
        <v>2967.7840000000033</v>
      </c>
      <c r="H118" s="118">
        <f>D118-F118</f>
        <v>3.0016182408104164E-2</v>
      </c>
      <c r="I118" s="174" t="s">
        <v>226</v>
      </c>
    </row>
    <row r="119" spans="1:14" x14ac:dyDescent="0.25">
      <c r="A119" s="5" t="s">
        <v>148</v>
      </c>
      <c r="B119" s="171"/>
      <c r="C119" s="172"/>
      <c r="D119" s="173"/>
      <c r="E119" s="172"/>
      <c r="F119" s="173"/>
      <c r="G119" s="147"/>
      <c r="H119" s="109"/>
      <c r="I119" s="42"/>
    </row>
    <row r="120" spans="1:14" x14ac:dyDescent="0.25">
      <c r="A120" s="137" t="s">
        <v>173</v>
      </c>
      <c r="B120" s="158" t="s">
        <v>146</v>
      </c>
      <c r="C120" s="108">
        <f>D120*12*8239.4</f>
        <v>127545.912</v>
      </c>
      <c r="D120" s="118">
        <v>1.29</v>
      </c>
      <c r="E120" s="108">
        <v>121784.58</v>
      </c>
      <c r="F120" s="118">
        <f>E120/12/B12</f>
        <v>1.2317298589703134</v>
      </c>
      <c r="G120" s="108">
        <f>C120-E120</f>
        <v>5761.3319999999949</v>
      </c>
      <c r="H120" s="118">
        <f>D120-F120</f>
        <v>5.827014102968664E-2</v>
      </c>
      <c r="I120" s="42" t="s">
        <v>227</v>
      </c>
    </row>
    <row r="121" spans="1:14" x14ac:dyDescent="0.25">
      <c r="A121" s="5" t="s">
        <v>174</v>
      </c>
      <c r="B121" s="148"/>
      <c r="C121" s="149"/>
      <c r="D121" s="150"/>
      <c r="E121" s="149"/>
      <c r="F121" s="150"/>
      <c r="G121" s="149"/>
      <c r="H121" s="150"/>
      <c r="I121" s="42"/>
    </row>
    <row r="122" spans="1:14" x14ac:dyDescent="0.25">
      <c r="A122" s="137" t="s">
        <v>149</v>
      </c>
      <c r="B122" s="176"/>
      <c r="C122" s="108">
        <f>C106+C109+C118+C120+C114+C116</f>
        <v>1282380.216</v>
      </c>
      <c r="D122" s="118">
        <f>D106+D109+D118+D120+D114+D116</f>
        <v>12.97</v>
      </c>
      <c r="E122" s="108">
        <f>E106+E109+E118+E120+E114+E116</f>
        <v>880380.18290000001</v>
      </c>
      <c r="F122" s="118">
        <f>F106+F109+F118+F120+F114+F116</f>
        <v>8.9041696290587513</v>
      </c>
      <c r="G122" s="108">
        <f>C122-E122</f>
        <v>402000.0331</v>
      </c>
      <c r="H122" s="118">
        <f>D122-F122</f>
        <v>4.0658303709412493</v>
      </c>
      <c r="I122" s="42"/>
    </row>
    <row r="123" spans="1:14" ht="15.75" thickBot="1" x14ac:dyDescent="0.3">
      <c r="A123" s="177" t="s">
        <v>150</v>
      </c>
      <c r="B123" s="178"/>
      <c r="C123" s="179"/>
      <c r="D123" s="180"/>
      <c r="E123" s="179"/>
      <c r="F123" s="180"/>
      <c r="G123" s="179"/>
      <c r="H123" s="180"/>
      <c r="I123" s="42"/>
    </row>
    <row r="124" spans="1:14" x14ac:dyDescent="0.25">
      <c r="A124" s="181" t="s">
        <v>175</v>
      </c>
      <c r="B124" s="182"/>
      <c r="C124" s="183">
        <f>C104+C122</f>
        <v>4010280.7679999997</v>
      </c>
      <c r="D124" s="184">
        <f>D104+D122</f>
        <v>40.559999999999995</v>
      </c>
      <c r="E124" s="183">
        <f>E104+E122</f>
        <v>3567775.4702999997</v>
      </c>
      <c r="F124" s="184">
        <f>F104+F122</f>
        <v>36.084499177731381</v>
      </c>
      <c r="G124" s="12">
        <f>C124-E124</f>
        <v>442505.2977</v>
      </c>
      <c r="H124" s="185">
        <f>D124-F124</f>
        <v>4.4755008222686143</v>
      </c>
      <c r="I124" s="42"/>
    </row>
    <row r="125" spans="1:14" ht="15.75" thickBot="1" x14ac:dyDescent="0.3">
      <c r="A125" s="5"/>
      <c r="B125" s="171"/>
      <c r="C125" s="27"/>
      <c r="D125" s="186"/>
      <c r="E125" s="27"/>
      <c r="F125" s="186"/>
      <c r="G125" s="187"/>
      <c r="H125" s="188"/>
      <c r="I125" s="42"/>
    </row>
    <row r="126" spans="1:14" x14ac:dyDescent="0.25">
      <c r="A126" s="189" t="s">
        <v>215</v>
      </c>
      <c r="B126" s="190"/>
      <c r="C126" s="191"/>
      <c r="D126" s="192"/>
      <c r="E126" s="22"/>
      <c r="F126" s="193"/>
      <c r="G126" s="54"/>
      <c r="H126" s="194"/>
      <c r="I126" s="195"/>
    </row>
    <row r="127" spans="1:14" ht="15.75" thickBot="1" x14ac:dyDescent="0.3">
      <c r="A127" s="196" t="s">
        <v>216</v>
      </c>
      <c r="B127" s="197"/>
      <c r="C127" s="20"/>
      <c r="D127" s="198"/>
      <c r="E127" s="28">
        <v>9040</v>
      </c>
      <c r="F127" s="199"/>
      <c r="G127" s="78"/>
      <c r="H127" s="200"/>
      <c r="I127" s="42" t="s">
        <v>217</v>
      </c>
    </row>
    <row r="128" spans="1:14" x14ac:dyDescent="0.25">
      <c r="A128" s="201" t="s">
        <v>153</v>
      </c>
      <c r="B128" s="202"/>
      <c r="C128" s="203"/>
      <c r="D128" s="204"/>
      <c r="E128" s="12">
        <f>E124+E127</f>
        <v>3576815.4702999997</v>
      </c>
      <c r="F128" s="185"/>
      <c r="G128" s="203"/>
      <c r="H128" s="185"/>
      <c r="I128" s="42"/>
    </row>
    <row r="129" spans="1:9" ht="15.75" thickBot="1" x14ac:dyDescent="0.3">
      <c r="A129" s="205" t="s">
        <v>4</v>
      </c>
      <c r="B129" s="206"/>
      <c r="C129" s="207"/>
      <c r="D129" s="208"/>
      <c r="E129" s="21"/>
      <c r="F129" s="209"/>
      <c r="G129" s="21"/>
      <c r="H129" s="209"/>
      <c r="I129" s="42"/>
    </row>
    <row r="130" spans="1:9" x14ac:dyDescent="0.25">
      <c r="A130" s="210" t="s">
        <v>213</v>
      </c>
      <c r="B130" s="171"/>
      <c r="C130" s="187"/>
      <c r="D130" s="188"/>
      <c r="E130" s="10"/>
      <c r="F130" s="186"/>
      <c r="G130" s="187"/>
      <c r="H130" s="188"/>
      <c r="I130" s="42"/>
    </row>
    <row r="131" spans="1:9" x14ac:dyDescent="0.25">
      <c r="A131" s="211" t="s">
        <v>214</v>
      </c>
      <c r="B131" s="160"/>
      <c r="C131" s="212"/>
      <c r="D131" s="213"/>
      <c r="E131" s="11">
        <v>39036.57</v>
      </c>
      <c r="F131" s="214"/>
      <c r="G131" s="212"/>
      <c r="H131" s="213"/>
      <c r="I131" s="42" t="s">
        <v>198</v>
      </c>
    </row>
    <row r="132" spans="1:9" x14ac:dyDescent="0.25">
      <c r="A132" s="215" t="s">
        <v>197</v>
      </c>
      <c r="B132" s="216"/>
      <c r="C132" s="217"/>
      <c r="D132" s="218"/>
      <c r="E132" s="29">
        <v>4181.6400000000003</v>
      </c>
      <c r="F132" s="219"/>
      <c r="G132" s="217"/>
      <c r="H132" s="218"/>
      <c r="I132" s="42" t="s">
        <v>198</v>
      </c>
    </row>
    <row r="133" spans="1:9" x14ac:dyDescent="0.25">
      <c r="A133" s="220" t="s">
        <v>218</v>
      </c>
      <c r="B133" s="168"/>
      <c r="C133" s="221"/>
      <c r="D133" s="222"/>
      <c r="E133" s="9"/>
      <c r="F133" s="223"/>
      <c r="G133" s="221"/>
      <c r="H133" s="222"/>
      <c r="I133" s="195"/>
    </row>
    <row r="134" spans="1:9" x14ac:dyDescent="0.25">
      <c r="A134" s="211" t="s">
        <v>219</v>
      </c>
      <c r="B134" s="160"/>
      <c r="C134" s="212"/>
      <c r="D134" s="213"/>
      <c r="E134" s="11">
        <v>19721.32</v>
      </c>
      <c r="F134" s="214"/>
      <c r="G134" s="212"/>
      <c r="H134" s="213"/>
      <c r="I134" s="42" t="s">
        <v>198</v>
      </c>
    </row>
    <row r="135" spans="1:9" x14ac:dyDescent="0.25">
      <c r="A135" s="210" t="s">
        <v>220</v>
      </c>
      <c r="B135" s="171"/>
      <c r="C135" s="187"/>
      <c r="D135" s="188"/>
      <c r="E135" s="10"/>
      <c r="F135" s="186"/>
      <c r="G135" s="187"/>
      <c r="H135" s="188"/>
      <c r="I135" s="195"/>
    </row>
    <row r="136" spans="1:9" x14ac:dyDescent="0.25">
      <c r="A136" s="210" t="s">
        <v>221</v>
      </c>
      <c r="B136" s="171"/>
      <c r="C136" s="187"/>
      <c r="D136" s="188"/>
      <c r="E136" s="10"/>
      <c r="F136" s="186"/>
      <c r="G136" s="187"/>
      <c r="H136" s="188"/>
      <c r="I136" s="195"/>
    </row>
    <row r="137" spans="1:9" x14ac:dyDescent="0.25">
      <c r="A137" s="210" t="s">
        <v>222</v>
      </c>
      <c r="B137" s="171"/>
      <c r="C137" s="187"/>
      <c r="D137" s="188"/>
      <c r="E137" s="10"/>
      <c r="F137" s="186"/>
      <c r="G137" s="187"/>
      <c r="H137" s="188"/>
      <c r="I137" s="195"/>
    </row>
    <row r="138" spans="1:9" x14ac:dyDescent="0.25">
      <c r="A138" s="210" t="s">
        <v>223</v>
      </c>
      <c r="B138" s="171"/>
      <c r="C138" s="187"/>
      <c r="D138" s="188"/>
      <c r="E138" s="10">
        <v>2399.19</v>
      </c>
      <c r="F138" s="186"/>
      <c r="G138" s="187"/>
      <c r="H138" s="188"/>
      <c r="I138" s="42" t="s">
        <v>198</v>
      </c>
    </row>
    <row r="139" spans="1:9" x14ac:dyDescent="0.25">
      <c r="A139" s="220" t="s">
        <v>210</v>
      </c>
      <c r="B139" s="168"/>
      <c r="C139" s="221"/>
      <c r="D139" s="222"/>
      <c r="E139" s="9"/>
      <c r="F139" s="223"/>
      <c r="G139" s="221"/>
      <c r="H139" s="222"/>
      <c r="I139" s="42"/>
    </row>
    <row r="140" spans="1:9" ht="15.75" thickBot="1" x14ac:dyDescent="0.3">
      <c r="A140" s="197" t="s">
        <v>211</v>
      </c>
      <c r="B140" s="206"/>
      <c r="C140" s="21"/>
      <c r="D140" s="209"/>
      <c r="E140" s="20">
        <v>47860.34</v>
      </c>
      <c r="F140" s="208"/>
      <c r="G140" s="21"/>
      <c r="H140" s="209"/>
      <c r="I140" s="42" t="s">
        <v>212</v>
      </c>
    </row>
    <row r="141" spans="1:9" x14ac:dyDescent="0.25">
      <c r="A141" s="224"/>
      <c r="B141" s="225"/>
      <c r="C141" s="225"/>
      <c r="D141" s="225"/>
      <c r="E141" s="8"/>
      <c r="F141" s="225"/>
      <c r="G141" s="225"/>
      <c r="H141" s="225"/>
      <c r="I141" s="42"/>
    </row>
    <row r="142" spans="1:9" x14ac:dyDescent="0.25">
      <c r="A142" s="224"/>
      <c r="B142" s="225"/>
      <c r="C142" s="225"/>
      <c r="D142" s="225"/>
      <c r="E142" s="13"/>
      <c r="F142" s="225"/>
      <c r="G142" s="225"/>
      <c r="H142" s="225"/>
      <c r="I142" s="42"/>
    </row>
    <row r="143" spans="1:9" x14ac:dyDescent="0.25">
      <c r="A143" s="224"/>
      <c r="B143" s="225"/>
      <c r="C143" s="225"/>
      <c r="D143" s="225"/>
      <c r="E143" s="8"/>
      <c r="F143" s="225"/>
      <c r="G143" s="225"/>
      <c r="H143" s="225"/>
      <c r="I143" s="42"/>
    </row>
    <row r="144" spans="1:9" x14ac:dyDescent="0.25">
      <c r="A144" s="224"/>
      <c r="B144" s="225"/>
      <c r="C144" s="225"/>
      <c r="D144" s="225"/>
      <c r="E144" s="8"/>
      <c r="F144" s="225"/>
      <c r="G144" s="225"/>
      <c r="H144" s="225"/>
      <c r="I144" s="42"/>
    </row>
    <row r="145" spans="1:11" x14ac:dyDescent="0.25">
      <c r="A145" s="226"/>
      <c r="B145" s="14"/>
      <c r="C145" s="14"/>
      <c r="D145" s="14"/>
      <c r="E145" s="14"/>
      <c r="F145" s="14"/>
      <c r="G145" s="14"/>
      <c r="H145" s="14"/>
      <c r="I145" s="42"/>
    </row>
    <row r="146" spans="1:11" x14ac:dyDescent="0.25">
      <c r="A146" s="15"/>
      <c r="B146" s="15"/>
      <c r="C146" s="15"/>
      <c r="D146" s="15"/>
      <c r="E146" s="15"/>
      <c r="F146" s="15"/>
      <c r="G146" s="15"/>
      <c r="H146" s="15"/>
      <c r="I146" s="42"/>
    </row>
    <row r="147" spans="1:11" ht="15.75" x14ac:dyDescent="0.25">
      <c r="A147" s="30" t="s">
        <v>228</v>
      </c>
      <c r="B147" s="30"/>
      <c r="C147" s="30"/>
      <c r="D147" s="30" t="s">
        <v>4</v>
      </c>
      <c r="E147" s="30" t="s">
        <v>4</v>
      </c>
      <c r="F147" s="30"/>
      <c r="G147" s="19"/>
      <c r="H147" s="19"/>
      <c r="I147" s="34"/>
    </row>
    <row r="148" spans="1:11" ht="15.75" x14ac:dyDescent="0.25">
      <c r="A148" s="30" t="s">
        <v>4</v>
      </c>
      <c r="B148" s="30"/>
      <c r="C148" s="30"/>
      <c r="D148" s="30"/>
      <c r="E148" s="30"/>
      <c r="F148" s="30"/>
      <c r="G148" s="19"/>
      <c r="H148" s="19"/>
      <c r="I148" s="34"/>
    </row>
    <row r="149" spans="1:11" ht="15.75" x14ac:dyDescent="0.25">
      <c r="A149" s="30"/>
      <c r="B149" s="30"/>
      <c r="C149" s="31"/>
      <c r="D149" s="31"/>
      <c r="E149" s="31"/>
      <c r="F149" s="31"/>
      <c r="G149" s="227"/>
      <c r="H149" s="228"/>
      <c r="I149" s="34"/>
    </row>
    <row r="150" spans="1:11" ht="15.75" x14ac:dyDescent="0.25">
      <c r="A150" s="30"/>
      <c r="B150" s="30"/>
      <c r="C150" s="30"/>
      <c r="D150" s="30"/>
      <c r="E150" s="30"/>
      <c r="F150" s="30"/>
      <c r="G150" s="19"/>
      <c r="H150" s="19"/>
      <c r="I150" s="34"/>
    </row>
    <row r="151" spans="1:11" ht="15.75" x14ac:dyDescent="0.25">
      <c r="A151" s="30"/>
      <c r="B151" s="30"/>
      <c r="C151" s="31"/>
      <c r="D151" s="30"/>
      <c r="E151" s="30"/>
      <c r="F151" s="30"/>
      <c r="G151" s="19"/>
      <c r="H151" s="6"/>
      <c r="I151" s="35"/>
      <c r="K151" s="32"/>
    </row>
    <row r="152" spans="1:11" ht="15.75" x14ac:dyDescent="0.25">
      <c r="A152" s="30"/>
      <c r="B152" s="30"/>
      <c r="C152" s="30"/>
      <c r="D152" s="30"/>
      <c r="E152" s="30"/>
      <c r="F152" s="30"/>
      <c r="G152" s="19"/>
      <c r="H152" s="6"/>
      <c r="I152" s="35"/>
      <c r="K152" s="32"/>
    </row>
    <row r="153" spans="1:11" ht="15.75" x14ac:dyDescent="0.25">
      <c r="A153" s="30"/>
      <c r="B153" s="30"/>
      <c r="C153" s="30"/>
      <c r="D153" s="30"/>
      <c r="E153" s="30"/>
      <c r="F153" s="30"/>
      <c r="G153" s="19"/>
      <c r="H153" s="6"/>
      <c r="I153" s="34"/>
      <c r="K153" s="33"/>
    </row>
  </sheetData>
  <pageMargins left="0" right="0" top="0" bottom="0" header="0.31496062992125984" footer="0.31496062992125984"/>
  <pageSetup paperSize="9" scale="2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2025-03-21T04:20:51Z</dcterms:modified>
</cp:coreProperties>
</file>