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840"/>
  </bookViews>
  <sheets>
    <sheet name="2024 (отч)" sheetId="29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9" i="29" l="1"/>
  <c r="L28" i="29" l="1"/>
  <c r="L31" i="29" s="1"/>
  <c r="M28" i="29"/>
  <c r="M31" i="29" s="1"/>
  <c r="M24" i="29"/>
  <c r="L24" i="29"/>
  <c r="Y21" i="29"/>
  <c r="V21" i="29"/>
  <c r="W21" i="29"/>
  <c r="X21" i="29"/>
  <c r="U21" i="29"/>
  <c r="M21" i="29"/>
  <c r="N21" i="29"/>
  <c r="O21" i="29"/>
  <c r="P21" i="29"/>
  <c r="Q21" i="29"/>
  <c r="R21" i="29"/>
  <c r="S21" i="29"/>
  <c r="L21" i="29"/>
  <c r="L34" i="29"/>
  <c r="F122" i="29"/>
  <c r="H122" i="29" s="1"/>
  <c r="C122" i="29"/>
  <c r="G122" i="29" s="1"/>
  <c r="H120" i="29"/>
  <c r="E120" i="29"/>
  <c r="C120" i="29"/>
  <c r="H118" i="29"/>
  <c r="F118" i="29"/>
  <c r="C118" i="29"/>
  <c r="G118" i="29" s="1"/>
  <c r="H116" i="29"/>
  <c r="E116" i="29"/>
  <c r="C116" i="29"/>
  <c r="H114" i="29"/>
  <c r="C114" i="29"/>
  <c r="G114" i="29" s="1"/>
  <c r="H111" i="29"/>
  <c r="G111" i="29"/>
  <c r="F111" i="29"/>
  <c r="C111" i="29"/>
  <c r="E109" i="29"/>
  <c r="D109" i="29"/>
  <c r="H105" i="29"/>
  <c r="G105" i="29"/>
  <c r="E105" i="29"/>
  <c r="C105" i="29"/>
  <c r="H103" i="29"/>
  <c r="G103" i="29"/>
  <c r="E103" i="29"/>
  <c r="C103" i="29"/>
  <c r="H101" i="29"/>
  <c r="G101" i="29"/>
  <c r="E101" i="29"/>
  <c r="C101" i="29"/>
  <c r="F99" i="29"/>
  <c r="H99" i="29" s="1"/>
  <c r="C99" i="29"/>
  <c r="G99" i="29" s="1"/>
  <c r="H97" i="29"/>
  <c r="E97" i="29"/>
  <c r="G97" i="29" s="1"/>
  <c r="C97" i="29"/>
  <c r="H95" i="29"/>
  <c r="E95" i="29"/>
  <c r="C95" i="29"/>
  <c r="G95" i="29" s="1"/>
  <c r="H93" i="29"/>
  <c r="E93" i="29"/>
  <c r="G93" i="29" s="1"/>
  <c r="C93" i="29"/>
  <c r="H91" i="29"/>
  <c r="E91" i="29"/>
  <c r="C91" i="29"/>
  <c r="G91" i="29" s="1"/>
  <c r="H89" i="29"/>
  <c r="E89" i="29"/>
  <c r="C89" i="29"/>
  <c r="G89" i="29" s="1"/>
  <c r="H62" i="29"/>
  <c r="E62" i="29"/>
  <c r="C62" i="29"/>
  <c r="G62" i="29" s="1"/>
  <c r="H51" i="29"/>
  <c r="E51" i="29"/>
  <c r="C51" i="29"/>
  <c r="G51" i="29" s="1"/>
  <c r="F48" i="29"/>
  <c r="D48" i="29"/>
  <c r="D107" i="29" s="1"/>
  <c r="H44" i="29"/>
  <c r="E44" i="29"/>
  <c r="C44" i="29"/>
  <c r="G44" i="29" s="1"/>
  <c r="H29" i="29"/>
  <c r="E29" i="29"/>
  <c r="E107" i="29" s="1"/>
  <c r="E125" i="29" s="1"/>
  <c r="C29" i="29"/>
  <c r="H19" i="29"/>
  <c r="G19" i="29"/>
  <c r="E19" i="29"/>
  <c r="C19" i="29"/>
  <c r="B10" i="29"/>
  <c r="G120" i="29" l="1"/>
  <c r="F107" i="29"/>
  <c r="C109" i="29"/>
  <c r="H109" i="29"/>
  <c r="G29" i="29"/>
  <c r="G116" i="29"/>
  <c r="G109" i="29" s="1"/>
  <c r="F109" i="29"/>
  <c r="T21" i="29"/>
  <c r="D125" i="29"/>
  <c r="C48" i="29"/>
  <c r="G48" i="29" s="1"/>
  <c r="H48" i="29"/>
  <c r="F125" i="29" l="1"/>
  <c r="C107" i="29"/>
  <c r="C125" i="29" s="1"/>
  <c r="H125" i="29"/>
  <c r="H107" i="29"/>
  <c r="G107" i="29"/>
  <c r="G125" i="29" l="1"/>
</calcChain>
</file>

<file path=xl/sharedStrings.xml><?xml version="1.0" encoding="utf-8"?>
<sst xmlns="http://schemas.openxmlformats.org/spreadsheetml/2006/main" count="290" uniqueCount="203">
  <si>
    <t xml:space="preserve">                                                управляющей организации</t>
  </si>
  <si>
    <t xml:space="preserve"> </t>
  </si>
  <si>
    <t xml:space="preserve">          Отчет по затратам на  содержанию и текущий ремонт общего имущества  многоквартирного  дома</t>
  </si>
  <si>
    <t xml:space="preserve">Общая  площадь </t>
  </si>
  <si>
    <t>помещений, всего кв.м</t>
  </si>
  <si>
    <t xml:space="preserve">Текущее </t>
  </si>
  <si>
    <t>Коммуналь.</t>
  </si>
  <si>
    <t>в том числе</t>
  </si>
  <si>
    <t>в том числе:</t>
  </si>
  <si>
    <t xml:space="preserve">                                                                      </t>
  </si>
  <si>
    <t>содержание,</t>
  </si>
  <si>
    <t>услуги</t>
  </si>
  <si>
    <t>Гор.вода</t>
  </si>
  <si>
    <t>Хол.вода</t>
  </si>
  <si>
    <t>Водоотвед</t>
  </si>
  <si>
    <t>эл/энергия</t>
  </si>
  <si>
    <t>отопление</t>
  </si>
  <si>
    <t>жилых помещений</t>
  </si>
  <si>
    <t>Всего,</t>
  </si>
  <si>
    <t>нежилых помещений</t>
  </si>
  <si>
    <t>руб.</t>
  </si>
  <si>
    <t>руб</t>
  </si>
  <si>
    <t xml:space="preserve">                План</t>
  </si>
  <si>
    <t xml:space="preserve">     Фактические затраты</t>
  </si>
  <si>
    <t xml:space="preserve">   Отклонение от плана</t>
  </si>
  <si>
    <t>I</t>
  </si>
  <si>
    <t>Перечень видов</t>
  </si>
  <si>
    <t>Условия выполнения работ и оказания услуг</t>
  </si>
  <si>
    <t xml:space="preserve">Сумма </t>
  </si>
  <si>
    <t xml:space="preserve">Тариф на </t>
  </si>
  <si>
    <t>работ и услуг</t>
  </si>
  <si>
    <t>затрат</t>
  </si>
  <si>
    <t xml:space="preserve"> 1м2 площади </t>
  </si>
  <si>
    <t xml:space="preserve"> 1 м2 площади </t>
  </si>
  <si>
    <t>помещений,</t>
  </si>
  <si>
    <t xml:space="preserve">1. Техническое </t>
  </si>
  <si>
    <t>Проведение технических осмотров, профилак-</t>
  </si>
  <si>
    <t>обслуживание</t>
  </si>
  <si>
    <t xml:space="preserve">тического мелкого и экстренного ремонта, </t>
  </si>
  <si>
    <t>несущих конструкций</t>
  </si>
  <si>
    <t xml:space="preserve">устранение незначительных неисправностей </t>
  </si>
  <si>
    <t>здания</t>
  </si>
  <si>
    <t>в конструктивных элементах здания,</t>
  </si>
  <si>
    <t>(перечень согласно ПП</t>
  </si>
  <si>
    <t>РФ №290 от 03.04.2013г,</t>
  </si>
  <si>
    <t>минимальная периодич.</t>
  </si>
  <si>
    <t xml:space="preserve">в соответствии с </t>
  </si>
  <si>
    <t>законодательством РФ)</t>
  </si>
  <si>
    <t>Выполнено работ (оказано услуг)</t>
  </si>
  <si>
    <t>2.Техническое</t>
  </si>
  <si>
    <t>Остаток д/ср-в(начисл-выполнено)</t>
  </si>
  <si>
    <t>("-"   перевыполнено работ;</t>
  </si>
  <si>
    <t>внутридомового</t>
  </si>
  <si>
    <t xml:space="preserve"> "+"  недовыполнено работ)</t>
  </si>
  <si>
    <t>оборудования и систем</t>
  </si>
  <si>
    <t>в системах  отопления, водоснабжения,</t>
  </si>
  <si>
    <t>инженерно-технического</t>
  </si>
  <si>
    <t>водоотведения, электроснабжения,</t>
  </si>
  <si>
    <t>Остаток д/ср-в(оплачено-выполнено)</t>
  </si>
  <si>
    <t>обеспечения</t>
  </si>
  <si>
    <t xml:space="preserve"> а также: ремонт, регулировка,</t>
  </si>
  <si>
    <t>(с уч.задолженности )</t>
  </si>
  <si>
    <t>наладка и испытание систем центрального</t>
  </si>
  <si>
    <t>отопления; промывка, опрессовка, консервация</t>
  </si>
  <si>
    <t xml:space="preserve">и расконсервация системы центрального </t>
  </si>
  <si>
    <t>отопления; укрепление трубопроводов,</t>
  </si>
  <si>
    <t xml:space="preserve">мелкий ремонт изоляции; проверка </t>
  </si>
  <si>
    <t xml:space="preserve">исправности канализационных вытяжек и </t>
  </si>
  <si>
    <t>Примечание:</t>
  </si>
  <si>
    <t>устранение причин при обнаружении их</t>
  </si>
  <si>
    <t>неисправности (при наличии) и т.д.</t>
  </si>
  <si>
    <t>3. Аварийно-</t>
  </si>
  <si>
    <t>Круглосуточно на системах водоснабжения,</t>
  </si>
  <si>
    <t>диспетчерское</t>
  </si>
  <si>
    <t xml:space="preserve">водоотведения, теплоснабжения и </t>
  </si>
  <si>
    <t>электроснабжения</t>
  </si>
  <si>
    <t>Ежемесячно</t>
  </si>
  <si>
    <t xml:space="preserve">5. Санитарное </t>
  </si>
  <si>
    <t xml:space="preserve">Влажное подметание </t>
  </si>
  <si>
    <t>содержание лестничных</t>
  </si>
  <si>
    <t>лестничных площадок и маршей,</t>
  </si>
  <si>
    <t>клеток МКД</t>
  </si>
  <si>
    <t>комплекс работ по уборке подъезда (влажная</t>
  </si>
  <si>
    <t xml:space="preserve">протирка подоконников, перил лестниц, </t>
  </si>
  <si>
    <t>шкафов для электросчетчиков,</t>
  </si>
  <si>
    <t>почтовых ящиков, дверных коробок,</t>
  </si>
  <si>
    <t>полотен дверей, дверных ручек,</t>
  </si>
  <si>
    <t>обметание пыли с потолков,</t>
  </si>
  <si>
    <t>мытье окон)</t>
  </si>
  <si>
    <t>6. Уборка придомовой</t>
  </si>
  <si>
    <t xml:space="preserve">(перечень согласно ПП РФ №290 </t>
  </si>
  <si>
    <t>территории</t>
  </si>
  <si>
    <t>от 03.04.2013г., минимальная периодичность</t>
  </si>
  <si>
    <t>в соответствии с законодательством РФ)</t>
  </si>
  <si>
    <t>6.1. Уборка придомовой</t>
  </si>
  <si>
    <t>6.2. Уборка придомовой</t>
  </si>
  <si>
    <t>Подметание территории</t>
  </si>
  <si>
    <t>уборка придомовой</t>
  </si>
  <si>
    <t>Круглосуточно</t>
  </si>
  <si>
    <t xml:space="preserve">Всего стоимость работ и услуг </t>
  </si>
  <si>
    <t>очистка кровли от мусора, грязи; и т.д.</t>
  </si>
  <si>
    <t>Период: Май- Сентябрь</t>
  </si>
  <si>
    <t>мытье полов кабины лифта,</t>
  </si>
  <si>
    <t>мытье лестничных площадок  и маршей,</t>
  </si>
  <si>
    <t xml:space="preserve">  лифтов</t>
  </si>
  <si>
    <t>7. Дератизация</t>
  </si>
  <si>
    <t xml:space="preserve">    Дезинсекция</t>
  </si>
  <si>
    <t>1 раз в квартал</t>
  </si>
  <si>
    <t>По заявке</t>
  </si>
  <si>
    <t xml:space="preserve">8. Обслуживание </t>
  </si>
  <si>
    <t>территории с вывозом снега на отвал</t>
  </si>
  <si>
    <t>В зимний период</t>
  </si>
  <si>
    <t>ГВ</t>
  </si>
  <si>
    <t>Отведение</t>
  </si>
  <si>
    <t>ХВ</t>
  </si>
  <si>
    <t>Э/эн</t>
  </si>
  <si>
    <t>на СОИ</t>
  </si>
  <si>
    <t>сточных вод</t>
  </si>
  <si>
    <t>(теплоносит)</t>
  </si>
  <si>
    <t>II</t>
  </si>
  <si>
    <t>(пластинчатый бойлер)</t>
  </si>
  <si>
    <t>многоквартирным домом</t>
  </si>
  <si>
    <t xml:space="preserve"> Дополнительные  работы и услуги:</t>
  </si>
  <si>
    <t>1. Механизированная</t>
  </si>
  <si>
    <t xml:space="preserve">Уборка территории, </t>
  </si>
  <si>
    <t>очистка крышек люков колодцев и пожарных</t>
  </si>
  <si>
    <t>в зимний период</t>
  </si>
  <si>
    <t xml:space="preserve">гидрантов от снега и льда, сдвигание свеже- </t>
  </si>
  <si>
    <t xml:space="preserve">выпавшего снега и очистка придомовой </t>
  </si>
  <si>
    <t>территории от снега и льда, очистка</t>
  </si>
  <si>
    <t>придомовой территории от снега наносного про-</t>
  </si>
  <si>
    <t xml:space="preserve">исхождения, уборка крыльца и /или площадки </t>
  </si>
  <si>
    <t>перед входом в подъезд, посыпка территории</t>
  </si>
  <si>
    <t>песком или смесью из песка с хлоридами</t>
  </si>
  <si>
    <t>во время гололеда,очистка от мусора урн,</t>
  </si>
  <si>
    <t>установленных возле подъездов и на газонах</t>
  </si>
  <si>
    <t>(при наличии), уборка контейнерных площадок,</t>
  </si>
  <si>
    <t>(грунт,отмостка,входы в подъезды),</t>
  </si>
  <si>
    <t>в летний период</t>
  </si>
  <si>
    <t>уборка крыльца и /или площадки перед входом</t>
  </si>
  <si>
    <t>в подъезд,  сезонная очистка газонов от</t>
  </si>
  <si>
    <t xml:space="preserve"> мусора, очистка от мусора урн, установлен-</t>
  </si>
  <si>
    <t>ных возле подъедов и на газонах(при наличии),</t>
  </si>
  <si>
    <t xml:space="preserve"> уборка контейнерных площадок, исполь-</t>
  </si>
  <si>
    <t>мелкий ремонт и укрепление окон, дверей;</t>
  </si>
  <si>
    <t>используемых жителями МКД</t>
  </si>
  <si>
    <t>зуемых жителями МКД</t>
  </si>
  <si>
    <t>Итого стоимость работ и услуг</t>
  </si>
  <si>
    <t>по управлению и содержанию МКД</t>
  </si>
  <si>
    <t xml:space="preserve"> по управлению и содержанию МКД</t>
  </si>
  <si>
    <t xml:space="preserve">Поступления от размещения </t>
  </si>
  <si>
    <t>оборудования связи</t>
  </si>
  <si>
    <t>(подогрев)</t>
  </si>
  <si>
    <t>4. Обслуживание общедомовых приборов учета</t>
  </si>
  <si>
    <t>4.1. Обслуживание ОДПУ</t>
  </si>
  <si>
    <t>4.2. Поверка ОДПУ</t>
  </si>
  <si>
    <t>1 раз в 4 года (по паспорту на приборы)</t>
  </si>
  <si>
    <t xml:space="preserve">   ДГУ</t>
  </si>
  <si>
    <t>2. Услуги охранного предприятия</t>
  </si>
  <si>
    <t>По договору со специализированной</t>
  </si>
  <si>
    <t>организацией</t>
  </si>
  <si>
    <t>газонов и зеленых</t>
  </si>
  <si>
    <t>насаждений</t>
  </si>
  <si>
    <t>3. Тех.обслуж. шлагбаумов,</t>
  </si>
  <si>
    <t xml:space="preserve">                                  ООО "Управляющая компания "Светлая Роща"</t>
  </si>
  <si>
    <t xml:space="preserve">                           о деятельности за отчетный период с 01.12.2018г. по 31.12.2018 г.</t>
  </si>
  <si>
    <t>установки для повышения давления ХВ</t>
  </si>
  <si>
    <t>площадки</t>
  </si>
  <si>
    <t>10. Обслуживание</t>
  </si>
  <si>
    <t>11. Обслуживание водонагревателя</t>
  </si>
  <si>
    <t xml:space="preserve">Обращение </t>
  </si>
  <si>
    <t>с ТКО</t>
  </si>
  <si>
    <t>п.4=п.1+п.2-п.3;  п.6=п.2-п.5;  п.7=п.3-п.5;  п.II=п.I+п.7</t>
  </si>
  <si>
    <t xml:space="preserve">                     по многоквартирному дому, расположенному по адресу:  Кубовая, 51/1</t>
  </si>
  <si>
    <t xml:space="preserve">9. Обслуживание </t>
  </si>
  <si>
    <t>12. Содержание контейнерной</t>
  </si>
  <si>
    <t>13. Обслуживание циркуляционных</t>
  </si>
  <si>
    <t>насосов</t>
  </si>
  <si>
    <t>калитки</t>
  </si>
  <si>
    <t>4. Техническое обслуживание</t>
  </si>
  <si>
    <t>видеонаблюдения</t>
  </si>
  <si>
    <t xml:space="preserve">                     по многоквартирному дому, расположенному по адресу:  Кубовая, 51</t>
  </si>
  <si>
    <t>14. Обслуживание ППА</t>
  </si>
  <si>
    <t>15. Услуги и работы по управлению</t>
  </si>
  <si>
    <t>Разовый</t>
  </si>
  <si>
    <t>сбор</t>
  </si>
  <si>
    <t>5. Обслуживание диспетчеризации</t>
  </si>
  <si>
    <t xml:space="preserve">6. Обслуживание </t>
  </si>
  <si>
    <t xml:space="preserve">                           о деятельности за отчетный период с 01.01.2024г. по 31.12.2024г.</t>
  </si>
  <si>
    <t>Остаток д/ср-в на 01.01.2024г</t>
  </si>
  <si>
    <t>Задолженность на 01.01.2024г.</t>
  </si>
  <si>
    <t>Начислено  с 01.01.24 по 31.12.24</t>
  </si>
  <si>
    <t>Оплачено  с 01.01.24 по 31.12.24</t>
  </si>
  <si>
    <t>Задолженность на 31.12.2024г.</t>
  </si>
  <si>
    <t>Остаток д/ср-в на 31.12.2024г</t>
  </si>
  <si>
    <t xml:space="preserve">Работы по демонтажу и монтажу корпуса </t>
  </si>
  <si>
    <t>тумбы шлагбаума на КПП № 1</t>
  </si>
  <si>
    <t>Ремонт резинового покрытия детской площадки</t>
  </si>
  <si>
    <t xml:space="preserve">Замена табличек  (нумерация дома - 2 шт, </t>
  </si>
  <si>
    <t>нумерация подъезда - 2 шт)</t>
  </si>
  <si>
    <t xml:space="preserve">Остаток средств от размещения </t>
  </si>
  <si>
    <t>И.о. генерального директора ООО "УК "Светлая Роща"                                                М.В. Кулешова</t>
  </si>
  <si>
    <t xml:space="preserve">    Отчет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</si>
</sst>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"/>
    <numFmt numFmtId="166" formatCode="0.0000"/>
  </numFmts>
  <fonts count="16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1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1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1"/>
    </font>
    <font>
      <sz val="12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name val="Times New Roman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21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25" xfId="0" applyFont="1" applyBorder="1"/>
    <xf numFmtId="0" fontId="4" fillId="0" borderId="26" xfId="0" applyFont="1" applyBorder="1"/>
    <xf numFmtId="0" fontId="4" fillId="0" borderId="20" xfId="0" applyFont="1" applyBorder="1"/>
    <xf numFmtId="0" fontId="4" fillId="0" borderId="8" xfId="0" applyFont="1" applyBorder="1" applyAlignment="1">
      <alignment horizontal="center"/>
    </xf>
    <xf numFmtId="0" fontId="3" fillId="0" borderId="32" xfId="0" applyFont="1" applyBorder="1"/>
    <xf numFmtId="0" fontId="4" fillId="0" borderId="20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36" xfId="0" applyFont="1" applyBorder="1"/>
    <xf numFmtId="0" fontId="4" fillId="0" borderId="21" xfId="0" applyFont="1" applyBorder="1" applyAlignment="1">
      <alignment horizontal="center"/>
    </xf>
    <xf numFmtId="2" fontId="7" fillId="0" borderId="19" xfId="0" applyNumberFormat="1" applyFont="1" applyBorder="1" applyAlignment="1">
      <alignment horizontal="center"/>
    </xf>
    <xf numFmtId="0" fontId="4" fillId="0" borderId="38" xfId="0" applyFont="1" applyBorder="1" applyAlignment="1">
      <alignment horizontal="center" vertical="center"/>
    </xf>
    <xf numFmtId="2" fontId="7" fillId="0" borderId="18" xfId="0" applyNumberFormat="1" applyFont="1" applyBorder="1" applyAlignment="1">
      <alignment horizontal="center"/>
    </xf>
    <xf numFmtId="0" fontId="4" fillId="0" borderId="20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2" fontId="4" fillId="0" borderId="19" xfId="0" applyNumberFormat="1" applyFont="1" applyBorder="1" applyAlignment="1">
      <alignment horizontal="center"/>
    </xf>
    <xf numFmtId="2" fontId="4" fillId="0" borderId="18" xfId="0" applyNumberFormat="1" applyFont="1" applyBorder="1" applyAlignment="1">
      <alignment horizontal="center"/>
    </xf>
    <xf numFmtId="2" fontId="7" fillId="0" borderId="42" xfId="0" applyNumberFormat="1" applyFont="1" applyBorder="1" applyAlignment="1">
      <alignment horizontal="center"/>
    </xf>
    <xf numFmtId="0" fontId="7" fillId="0" borderId="38" xfId="0" applyFont="1" applyBorder="1"/>
    <xf numFmtId="2" fontId="7" fillId="0" borderId="43" xfId="0" applyNumberFormat="1" applyFont="1" applyBorder="1" applyAlignment="1">
      <alignment horizontal="center"/>
    </xf>
    <xf numFmtId="2" fontId="7" fillId="0" borderId="5" xfId="0" applyNumberFormat="1" applyFont="1" applyBorder="1" applyAlignment="1">
      <alignment horizontal="center"/>
    </xf>
    <xf numFmtId="2" fontId="7" fillId="0" borderId="37" xfId="0" applyNumberFormat="1" applyFont="1" applyBorder="1" applyAlignment="1">
      <alignment horizontal="center"/>
    </xf>
    <xf numFmtId="0" fontId="4" fillId="0" borderId="38" xfId="0" applyFont="1" applyBorder="1"/>
    <xf numFmtId="0" fontId="4" fillId="0" borderId="22" xfId="0" applyFont="1" applyBorder="1"/>
    <xf numFmtId="0" fontId="4" fillId="0" borderId="47" xfId="0" applyFont="1" applyBorder="1"/>
    <xf numFmtId="0" fontId="4" fillId="0" borderId="48" xfId="0" applyFont="1" applyBorder="1" applyAlignment="1">
      <alignment horizontal="center"/>
    </xf>
    <xf numFmtId="2" fontId="4" fillId="0" borderId="0" xfId="0" applyNumberFormat="1" applyFont="1" applyAlignment="1">
      <alignment horizontal="left"/>
    </xf>
    <xf numFmtId="2" fontId="7" fillId="0" borderId="28" xfId="0" applyNumberFormat="1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6" fillId="0" borderId="38" xfId="0" applyFont="1" applyBorder="1" applyAlignment="1">
      <alignment horizontal="center"/>
    </xf>
    <xf numFmtId="0" fontId="6" fillId="0" borderId="38" xfId="0" applyFont="1" applyBorder="1"/>
    <xf numFmtId="0" fontId="0" fillId="0" borderId="1" xfId="0" applyBorder="1"/>
    <xf numFmtId="0" fontId="3" fillId="0" borderId="4" xfId="0" applyFont="1" applyBorder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5" xfId="0" applyBorder="1"/>
    <xf numFmtId="0" fontId="3" fillId="0" borderId="19" xfId="0" applyFont="1" applyBorder="1"/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0" fillId="0" borderId="23" xfId="0" applyBorder="1"/>
    <xf numFmtId="0" fontId="3" fillId="0" borderId="27" xfId="0" applyFont="1" applyBorder="1"/>
    <xf numFmtId="0" fontId="5" fillId="0" borderId="30" xfId="0" applyFont="1" applyBorder="1" applyAlignment="1">
      <alignment horizontal="center"/>
    </xf>
    <xf numFmtId="0" fontId="5" fillId="0" borderId="14" xfId="0" applyFont="1" applyBorder="1"/>
    <xf numFmtId="2" fontId="5" fillId="0" borderId="31" xfId="0" applyNumberFormat="1" applyFont="1" applyBorder="1"/>
    <xf numFmtId="0" fontId="3" fillId="0" borderId="31" xfId="0" applyFont="1" applyBorder="1"/>
    <xf numFmtId="2" fontId="0" fillId="0" borderId="0" xfId="0" applyNumberFormat="1"/>
    <xf numFmtId="0" fontId="3" fillId="0" borderId="33" xfId="0" applyFont="1" applyBorder="1"/>
    <xf numFmtId="0" fontId="3" fillId="0" borderId="14" xfId="0" applyFont="1" applyBorder="1"/>
    <xf numFmtId="2" fontId="5" fillId="0" borderId="34" xfId="0" applyNumberFormat="1" applyFont="1" applyBorder="1"/>
    <xf numFmtId="0" fontId="3" fillId="0" borderId="34" xfId="0" applyFont="1" applyBorder="1"/>
    <xf numFmtId="0" fontId="3" fillId="0" borderId="35" xfId="0" applyFont="1" applyBorder="1"/>
    <xf numFmtId="2" fontId="3" fillId="0" borderId="34" xfId="0" applyNumberFormat="1" applyFont="1" applyBorder="1"/>
    <xf numFmtId="2" fontId="3" fillId="0" borderId="35" xfId="0" applyNumberFormat="1" applyFont="1" applyBorder="1"/>
    <xf numFmtId="0" fontId="8" fillId="0" borderId="14" xfId="0" applyFont="1" applyBorder="1"/>
    <xf numFmtId="0" fontId="3" fillId="0" borderId="39" xfId="0" applyFont="1" applyBorder="1"/>
    <xf numFmtId="0" fontId="3" fillId="0" borderId="40" xfId="0" applyFont="1" applyBorder="1"/>
    <xf numFmtId="2" fontId="3" fillId="0" borderId="40" xfId="0" applyNumberFormat="1" applyFont="1" applyBorder="1"/>
    <xf numFmtId="2" fontId="3" fillId="0" borderId="41" xfId="0" applyNumberFormat="1" applyFont="1" applyBorder="1"/>
    <xf numFmtId="2" fontId="3" fillId="0" borderId="0" xfId="0" applyNumberFormat="1" applyFont="1"/>
    <xf numFmtId="2" fontId="3" fillId="0" borderId="31" xfId="0" applyNumberFormat="1" applyFont="1" applyBorder="1"/>
    <xf numFmtId="165" fontId="0" fillId="0" borderId="0" xfId="0" applyNumberFormat="1"/>
    <xf numFmtId="0" fontId="3" fillId="0" borderId="0" xfId="0" applyFont="1" applyAlignment="1">
      <alignment horizontal="center"/>
    </xf>
    <xf numFmtId="164" fontId="5" fillId="0" borderId="34" xfId="0" applyNumberFormat="1" applyFont="1" applyBorder="1"/>
    <xf numFmtId="0" fontId="10" fillId="0" borderId="0" xfId="0" applyFont="1"/>
    <xf numFmtId="0" fontId="3" fillId="0" borderId="19" xfId="0" applyFont="1" applyBorder="1" applyAlignment="1">
      <alignment horizontal="center"/>
    </xf>
    <xf numFmtId="164" fontId="0" fillId="0" borderId="0" xfId="0" applyNumberFormat="1"/>
    <xf numFmtId="0" fontId="0" fillId="2" borderId="0" xfId="0" applyFill="1"/>
    <xf numFmtId="0" fontId="7" fillId="0" borderId="36" xfId="0" applyFont="1" applyBorder="1"/>
    <xf numFmtId="166" fontId="0" fillId="0" borderId="0" xfId="0" applyNumberFormat="1"/>
    <xf numFmtId="2" fontId="12" fillId="0" borderId="34" xfId="0" applyNumberFormat="1" applyFont="1" applyBorder="1"/>
    <xf numFmtId="0" fontId="7" fillId="0" borderId="0" xfId="0" applyFont="1" applyBorder="1" applyAlignment="1">
      <alignment horizontal="center"/>
    </xf>
    <xf numFmtId="0" fontId="3" fillId="0" borderId="0" xfId="0" applyFont="1" applyBorder="1"/>
    <xf numFmtId="2" fontId="3" fillId="0" borderId="0" xfId="0" applyNumberFormat="1" applyFont="1" applyBorder="1"/>
    <xf numFmtId="2" fontId="7" fillId="0" borderId="15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2" fontId="12" fillId="0" borderId="35" xfId="0" applyNumberFormat="1" applyFont="1" applyBorder="1"/>
    <xf numFmtId="0" fontId="6" fillId="0" borderId="51" xfId="0" applyFont="1" applyBorder="1"/>
    <xf numFmtId="0" fontId="6" fillId="0" borderId="20" xfId="0" applyFont="1" applyBorder="1"/>
    <xf numFmtId="0" fontId="4" fillId="0" borderId="9" xfId="0" applyFont="1" applyBorder="1"/>
    <xf numFmtId="0" fontId="7" fillId="0" borderId="20" xfId="0" applyFont="1" applyBorder="1"/>
    <xf numFmtId="0" fontId="6" fillId="0" borderId="36" xfId="0" applyFont="1" applyBorder="1"/>
    <xf numFmtId="0" fontId="6" fillId="0" borderId="20" xfId="0" applyFont="1" applyBorder="1" applyAlignment="1">
      <alignment horizontal="left"/>
    </xf>
    <xf numFmtId="0" fontId="9" fillId="0" borderId="38" xfId="0" applyFont="1" applyBorder="1"/>
    <xf numFmtId="0" fontId="9" fillId="0" borderId="36" xfId="0" applyFont="1" applyBorder="1"/>
    <xf numFmtId="0" fontId="9" fillId="0" borderId="20" xfId="0" applyFont="1" applyBorder="1"/>
    <xf numFmtId="0" fontId="4" fillId="0" borderId="38" xfId="0" applyFont="1" applyBorder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36" xfId="0" applyFont="1" applyBorder="1" applyAlignment="1">
      <alignment horizontal="left"/>
    </xf>
    <xf numFmtId="0" fontId="7" fillId="0" borderId="22" xfId="0" applyFont="1" applyBorder="1"/>
    <xf numFmtId="2" fontId="7" fillId="0" borderId="29" xfId="0" applyNumberFormat="1" applyFont="1" applyBorder="1" applyAlignment="1">
      <alignment horizontal="center"/>
    </xf>
    <xf numFmtId="0" fontId="0" fillId="0" borderId="0" xfId="0" applyFill="1"/>
    <xf numFmtId="2" fontId="0" fillId="0" borderId="0" xfId="0" applyNumberFormat="1" applyFill="1"/>
    <xf numFmtId="0" fontId="4" fillId="0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0" fillId="0" borderId="0" xfId="0" applyFill="1" applyAlignment="1">
      <alignment horizontal="left"/>
    </xf>
    <xf numFmtId="2" fontId="0" fillId="0" borderId="0" xfId="0" applyNumberFormat="1" applyFill="1" applyAlignment="1">
      <alignment horizontal="left"/>
    </xf>
    <xf numFmtId="0" fontId="3" fillId="0" borderId="0" xfId="0" applyFont="1" applyAlignment="1">
      <alignment horizontal="left"/>
    </xf>
    <xf numFmtId="0" fontId="7" fillId="0" borderId="0" xfId="0" applyFont="1" applyBorder="1"/>
    <xf numFmtId="0" fontId="4" fillId="0" borderId="0" xfId="0" applyFont="1" applyBorder="1"/>
    <xf numFmtId="0" fontId="11" fillId="0" borderId="36" xfId="0" applyFont="1" applyBorder="1" applyAlignment="1">
      <alignment horizontal="left"/>
    </xf>
    <xf numFmtId="0" fontId="6" fillId="0" borderId="20" xfId="0" applyFont="1" applyBorder="1" applyAlignment="1">
      <alignment horizontal="center"/>
    </xf>
    <xf numFmtId="0" fontId="7" fillId="0" borderId="9" xfId="0" applyFont="1" applyBorder="1"/>
    <xf numFmtId="2" fontId="7" fillId="0" borderId="10" xfId="0" applyNumberFormat="1" applyFont="1" applyBorder="1" applyAlignment="1">
      <alignment horizontal="center"/>
    </xf>
    <xf numFmtId="2" fontId="7" fillId="0" borderId="52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2" fontId="7" fillId="0" borderId="4" xfId="0" applyNumberFormat="1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6" fillId="0" borderId="6" xfId="0" applyFont="1" applyBorder="1"/>
    <xf numFmtId="0" fontId="5" fillId="0" borderId="34" xfId="0" applyFont="1" applyBorder="1"/>
    <xf numFmtId="0" fontId="0" fillId="0" borderId="0" xfId="0" applyBorder="1"/>
    <xf numFmtId="0" fontId="3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2" fontId="5" fillId="0" borderId="0" xfId="0" applyNumberFormat="1" applyFont="1" applyBorder="1"/>
    <xf numFmtId="0" fontId="3" fillId="2" borderId="0" xfId="0" applyFont="1" applyFill="1" applyBorder="1"/>
    <xf numFmtId="2" fontId="3" fillId="2" borderId="0" xfId="0" applyNumberFormat="1" applyFont="1" applyFill="1" applyBorder="1"/>
    <xf numFmtId="2" fontId="12" fillId="0" borderId="0" xfId="0" applyNumberFormat="1" applyFont="1" applyBorder="1"/>
    <xf numFmtId="0" fontId="8" fillId="0" borderId="0" xfId="0" applyFont="1" applyBorder="1"/>
    <xf numFmtId="0" fontId="6" fillId="0" borderId="0" xfId="0" applyFont="1" applyBorder="1"/>
    <xf numFmtId="0" fontId="3" fillId="0" borderId="0" xfId="0" applyFont="1" applyFill="1" applyBorder="1" applyAlignment="1">
      <alignment horizontal="center"/>
    </xf>
    <xf numFmtId="2" fontId="0" fillId="0" borderId="0" xfId="0" applyNumberFormat="1" applyBorder="1"/>
    <xf numFmtId="2" fontId="0" fillId="0" borderId="0" xfId="0" applyNumberFormat="1" applyBorder="1" applyAlignment="1">
      <alignment wrapText="1"/>
    </xf>
    <xf numFmtId="0" fontId="0" fillId="0" borderId="0" xfId="0" applyAlignment="1">
      <alignment horizontal="right"/>
    </xf>
    <xf numFmtId="0" fontId="6" fillId="0" borderId="9" xfId="0" applyFont="1" applyBorder="1"/>
    <xf numFmtId="0" fontId="6" fillId="0" borderId="10" xfId="0" applyFont="1" applyBorder="1"/>
    <xf numFmtId="0" fontId="6" fillId="0" borderId="22" xfId="0" applyFont="1" applyBorder="1"/>
    <xf numFmtId="0" fontId="6" fillId="0" borderId="45" xfId="0" applyFont="1" applyBorder="1"/>
    <xf numFmtId="0" fontId="13" fillId="0" borderId="0" xfId="0" applyFont="1"/>
    <xf numFmtId="0" fontId="13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13" fillId="0" borderId="0" xfId="0" applyFont="1" applyBorder="1"/>
    <xf numFmtId="0" fontId="0" fillId="0" borderId="0" xfId="0" applyBorder="1" applyAlignment="1">
      <alignment wrapText="1"/>
    </xf>
    <xf numFmtId="0" fontId="0" fillId="0" borderId="0" xfId="0" applyFont="1" applyBorder="1" applyAlignment="1">
      <alignment wrapText="1"/>
    </xf>
    <xf numFmtId="165" fontId="0" fillId="0" borderId="0" xfId="0" applyNumberFormat="1" applyBorder="1"/>
    <xf numFmtId="166" fontId="0" fillId="0" borderId="0" xfId="0" applyNumberFormat="1" applyBorder="1"/>
    <xf numFmtId="0" fontId="10" fillId="0" borderId="0" xfId="0" applyFont="1" applyBorder="1"/>
    <xf numFmtId="2" fontId="4" fillId="0" borderId="5" xfId="0" applyNumberFormat="1" applyFont="1" applyBorder="1" applyAlignment="1">
      <alignment horizontal="center"/>
    </xf>
    <xf numFmtId="2" fontId="4" fillId="0" borderId="21" xfId="0" applyNumberFormat="1" applyFont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2" fontId="7" fillId="0" borderId="21" xfId="0" applyNumberFormat="1" applyFont="1" applyBorder="1" applyAlignment="1">
      <alignment horizontal="center"/>
    </xf>
    <xf numFmtId="2" fontId="7" fillId="0" borderId="8" xfId="0" applyNumberFormat="1" applyFont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2" fontId="7" fillId="0" borderId="44" xfId="0" applyNumberFormat="1" applyFont="1" applyBorder="1" applyAlignment="1">
      <alignment horizontal="center"/>
    </xf>
    <xf numFmtId="2" fontId="4" fillId="0" borderId="43" xfId="0" applyNumberFormat="1" applyFont="1" applyBorder="1" applyAlignment="1">
      <alignment horizontal="center"/>
    </xf>
    <xf numFmtId="2" fontId="7" fillId="0" borderId="45" xfId="0" applyNumberFormat="1" applyFont="1" applyBorder="1"/>
    <xf numFmtId="2" fontId="7" fillId="0" borderId="46" xfId="0" applyNumberFormat="1" applyFont="1" applyBorder="1" applyAlignment="1">
      <alignment horizontal="center"/>
    </xf>
    <xf numFmtId="2" fontId="7" fillId="0" borderId="46" xfId="0" applyNumberFormat="1" applyFont="1" applyBorder="1"/>
    <xf numFmtId="0" fontId="6" fillId="0" borderId="49" xfId="0" applyFont="1" applyBorder="1"/>
    <xf numFmtId="0" fontId="6" fillId="0" borderId="49" xfId="0" applyFont="1" applyBorder="1" applyAlignment="1">
      <alignment horizontal="center"/>
    </xf>
    <xf numFmtId="0" fontId="6" fillId="0" borderId="50" xfId="0" applyFont="1" applyBorder="1"/>
    <xf numFmtId="0" fontId="6" fillId="0" borderId="50" xfId="0" applyFont="1" applyBorder="1" applyAlignment="1">
      <alignment horizontal="center"/>
    </xf>
    <xf numFmtId="2" fontId="0" fillId="0" borderId="4" xfId="0" applyNumberFormat="1" applyBorder="1"/>
    <xf numFmtId="2" fontId="0" fillId="0" borderId="27" xfId="0" applyNumberFormat="1" applyBorder="1"/>
    <xf numFmtId="0" fontId="6" fillId="0" borderId="1" xfId="0" applyFont="1" applyBorder="1" applyAlignment="1">
      <alignment horizontal="center"/>
    </xf>
    <xf numFmtId="0" fontId="7" fillId="0" borderId="52" xfId="0" applyFont="1" applyFill="1" applyBorder="1"/>
    <xf numFmtId="0" fontId="13" fillId="0" borderId="0" xfId="0" applyFont="1" applyBorder="1" applyAlignment="1">
      <alignment wrapText="1"/>
    </xf>
    <xf numFmtId="0" fontId="14" fillId="0" borderId="0" xfId="0" applyFont="1" applyBorder="1"/>
    <xf numFmtId="0" fontId="3" fillId="0" borderId="53" xfId="0" applyFont="1" applyBorder="1"/>
    <xf numFmtId="0" fontId="7" fillId="0" borderId="46" xfId="0" applyFont="1" applyFill="1" applyBorder="1"/>
    <xf numFmtId="2" fontId="6" fillId="0" borderId="23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0" fillId="0" borderId="27" xfId="0" applyBorder="1"/>
    <xf numFmtId="0" fontId="6" fillId="0" borderId="10" xfId="0" applyFont="1" applyBorder="1" applyAlignment="1">
      <alignment horizontal="center"/>
    </xf>
    <xf numFmtId="0" fontId="6" fillId="0" borderId="45" xfId="0" applyFont="1" applyBorder="1" applyAlignment="1">
      <alignment horizontal="center"/>
    </xf>
    <xf numFmtId="0" fontId="15" fillId="0" borderId="0" xfId="0" applyFont="1" applyAlignment="1">
      <alignment horizontal="left"/>
    </xf>
    <xf numFmtId="0" fontId="0" fillId="0" borderId="0" xfId="0" applyBorder="1" applyAlignment="1">
      <alignment horizontal="right"/>
    </xf>
    <xf numFmtId="17" fontId="3" fillId="0" borderId="0" xfId="0" applyNumberFormat="1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6" fillId="0" borderId="16" xfId="0" applyFont="1" applyBorder="1"/>
    <xf numFmtId="0" fontId="6" fillId="0" borderId="49" xfId="0" applyFont="1" applyBorder="1" applyAlignment="1">
      <alignment horizontal="right"/>
    </xf>
    <xf numFmtId="2" fontId="6" fillId="0" borderId="50" xfId="0" applyNumberFormat="1" applyFont="1" applyBorder="1" applyAlignment="1">
      <alignment horizontal="right"/>
    </xf>
    <xf numFmtId="0" fontId="6" fillId="0" borderId="34" xfId="0" applyFont="1" applyBorder="1" applyAlignment="1">
      <alignment horizontal="right"/>
    </xf>
    <xf numFmtId="0" fontId="7" fillId="0" borderId="34" xfId="0" applyFont="1" applyBorder="1"/>
    <xf numFmtId="2" fontId="7" fillId="0" borderId="34" xfId="0" applyNumberFormat="1" applyFont="1" applyBorder="1" applyAlignment="1">
      <alignment horizontal="right"/>
    </xf>
    <xf numFmtId="0" fontId="3" fillId="0" borderId="0" xfId="0" applyFont="1" applyFill="1"/>
    <xf numFmtId="0" fontId="13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163"/>
  <sheetViews>
    <sheetView tabSelected="1" topLeftCell="A10" workbookViewId="0">
      <selection activeCell="L40" sqref="L40"/>
    </sheetView>
  </sheetViews>
  <sheetFormatPr defaultColWidth="11.5703125" defaultRowHeight="15" x14ac:dyDescent="0.25"/>
  <cols>
    <col min="1" max="1" width="37.85546875" customWidth="1"/>
    <col min="2" max="2" width="42.85546875" customWidth="1"/>
    <col min="3" max="3" width="16.5703125" bestFit="1" customWidth="1"/>
    <col min="4" max="4" width="11.28515625" customWidth="1"/>
    <col min="5" max="5" width="13.5703125" customWidth="1"/>
    <col min="6" max="6" width="12.140625" customWidth="1"/>
    <col min="7" max="7" width="11.7109375" customWidth="1"/>
    <col min="8" max="8" width="11.42578125" customWidth="1"/>
    <col min="9" max="9" width="14.5703125" customWidth="1"/>
    <col min="10" max="10" width="5.85546875" customWidth="1"/>
    <col min="11" max="11" width="45.28515625" customWidth="1"/>
    <col min="12" max="13" width="14.85546875" customWidth="1"/>
    <col min="14" max="15" width="12.140625" customWidth="1"/>
    <col min="16" max="17" width="11.140625" customWidth="1"/>
    <col min="18" max="19" width="12.42578125" customWidth="1"/>
    <col min="20" max="20" width="13.42578125" customWidth="1"/>
    <col min="24" max="24" width="11.85546875" bestFit="1" customWidth="1"/>
    <col min="29" max="29" width="21.42578125" customWidth="1"/>
    <col min="31" max="31" width="27.5703125" customWidth="1"/>
    <col min="32" max="32" width="27.140625" customWidth="1"/>
    <col min="33" max="33" width="19.85546875" customWidth="1"/>
    <col min="34" max="34" width="23.5703125" customWidth="1"/>
    <col min="35" max="35" width="22.85546875" customWidth="1"/>
    <col min="38" max="38" width="18.5703125" customWidth="1"/>
    <col min="259" max="259" width="23.140625" customWidth="1"/>
    <col min="260" max="260" width="42.85546875" customWidth="1"/>
    <col min="262" max="262" width="11.28515625" customWidth="1"/>
    <col min="263" max="263" width="12.85546875" customWidth="1"/>
    <col min="264" max="264" width="12.140625" customWidth="1"/>
    <col min="265" max="265" width="11.7109375" customWidth="1"/>
    <col min="266" max="266" width="11.42578125" customWidth="1"/>
    <col min="267" max="267" width="12.7109375" customWidth="1"/>
    <col min="268" max="268" width="4.140625" customWidth="1"/>
    <col min="269" max="269" width="45.28515625" customWidth="1"/>
    <col min="270" max="270" width="14.85546875" customWidth="1"/>
    <col min="271" max="271" width="12.28515625" customWidth="1"/>
    <col min="272" max="273" width="11.140625" customWidth="1"/>
    <col min="274" max="274" width="12.42578125" customWidth="1"/>
    <col min="275" max="275" width="11.42578125" customWidth="1"/>
    <col min="276" max="276" width="13.5703125" customWidth="1"/>
    <col min="515" max="515" width="23.140625" customWidth="1"/>
    <col min="516" max="516" width="42.85546875" customWidth="1"/>
    <col min="518" max="518" width="11.28515625" customWidth="1"/>
    <col min="519" max="519" width="12.85546875" customWidth="1"/>
    <col min="520" max="520" width="12.140625" customWidth="1"/>
    <col min="521" max="521" width="11.7109375" customWidth="1"/>
    <col min="522" max="522" width="11.42578125" customWidth="1"/>
    <col min="523" max="523" width="12.7109375" customWidth="1"/>
    <col min="524" max="524" width="4.140625" customWidth="1"/>
    <col min="525" max="525" width="45.28515625" customWidth="1"/>
    <col min="526" max="526" width="14.85546875" customWidth="1"/>
    <col min="527" max="527" width="12.28515625" customWidth="1"/>
    <col min="528" max="529" width="11.140625" customWidth="1"/>
    <col min="530" max="530" width="12.42578125" customWidth="1"/>
    <col min="531" max="531" width="11.42578125" customWidth="1"/>
    <col min="532" max="532" width="13.5703125" customWidth="1"/>
    <col min="771" max="771" width="23.140625" customWidth="1"/>
    <col min="772" max="772" width="42.85546875" customWidth="1"/>
    <col min="774" max="774" width="11.28515625" customWidth="1"/>
    <col min="775" max="775" width="12.85546875" customWidth="1"/>
    <col min="776" max="776" width="12.140625" customWidth="1"/>
    <col min="777" max="777" width="11.7109375" customWidth="1"/>
    <col min="778" max="778" width="11.42578125" customWidth="1"/>
    <col min="779" max="779" width="12.7109375" customWidth="1"/>
    <col min="780" max="780" width="4.140625" customWidth="1"/>
    <col min="781" max="781" width="45.28515625" customWidth="1"/>
    <col min="782" max="782" width="14.85546875" customWidth="1"/>
    <col min="783" max="783" width="12.28515625" customWidth="1"/>
    <col min="784" max="785" width="11.140625" customWidth="1"/>
    <col min="786" max="786" width="12.42578125" customWidth="1"/>
    <col min="787" max="787" width="11.42578125" customWidth="1"/>
    <col min="788" max="788" width="13.5703125" customWidth="1"/>
    <col min="1027" max="1027" width="23.140625" customWidth="1"/>
    <col min="1028" max="1028" width="42.85546875" customWidth="1"/>
    <col min="1030" max="1030" width="11.28515625" customWidth="1"/>
    <col min="1031" max="1031" width="12.85546875" customWidth="1"/>
    <col min="1032" max="1032" width="12.140625" customWidth="1"/>
    <col min="1033" max="1033" width="11.7109375" customWidth="1"/>
    <col min="1034" max="1034" width="11.42578125" customWidth="1"/>
    <col min="1035" max="1035" width="12.7109375" customWidth="1"/>
    <col min="1036" max="1036" width="4.140625" customWidth="1"/>
    <col min="1037" max="1037" width="45.28515625" customWidth="1"/>
    <col min="1038" max="1038" width="14.85546875" customWidth="1"/>
    <col min="1039" max="1039" width="12.28515625" customWidth="1"/>
    <col min="1040" max="1041" width="11.140625" customWidth="1"/>
    <col min="1042" max="1042" width="12.42578125" customWidth="1"/>
    <col min="1043" max="1043" width="11.42578125" customWidth="1"/>
    <col min="1044" max="1044" width="13.5703125" customWidth="1"/>
    <col min="1283" max="1283" width="23.140625" customWidth="1"/>
    <col min="1284" max="1284" width="42.85546875" customWidth="1"/>
    <col min="1286" max="1286" width="11.28515625" customWidth="1"/>
    <col min="1287" max="1287" width="12.85546875" customWidth="1"/>
    <col min="1288" max="1288" width="12.140625" customWidth="1"/>
    <col min="1289" max="1289" width="11.7109375" customWidth="1"/>
    <col min="1290" max="1290" width="11.42578125" customWidth="1"/>
    <col min="1291" max="1291" width="12.7109375" customWidth="1"/>
    <col min="1292" max="1292" width="4.140625" customWidth="1"/>
    <col min="1293" max="1293" width="45.28515625" customWidth="1"/>
    <col min="1294" max="1294" width="14.85546875" customWidth="1"/>
    <col min="1295" max="1295" width="12.28515625" customWidth="1"/>
    <col min="1296" max="1297" width="11.140625" customWidth="1"/>
    <col min="1298" max="1298" width="12.42578125" customWidth="1"/>
    <col min="1299" max="1299" width="11.42578125" customWidth="1"/>
    <col min="1300" max="1300" width="13.5703125" customWidth="1"/>
    <col min="1539" max="1539" width="23.140625" customWidth="1"/>
    <col min="1540" max="1540" width="42.85546875" customWidth="1"/>
    <col min="1542" max="1542" width="11.28515625" customWidth="1"/>
    <col min="1543" max="1543" width="12.85546875" customWidth="1"/>
    <col min="1544" max="1544" width="12.140625" customWidth="1"/>
    <col min="1545" max="1545" width="11.7109375" customWidth="1"/>
    <col min="1546" max="1546" width="11.42578125" customWidth="1"/>
    <col min="1547" max="1547" width="12.7109375" customWidth="1"/>
    <col min="1548" max="1548" width="4.140625" customWidth="1"/>
    <col min="1549" max="1549" width="45.28515625" customWidth="1"/>
    <col min="1550" max="1550" width="14.85546875" customWidth="1"/>
    <col min="1551" max="1551" width="12.28515625" customWidth="1"/>
    <col min="1552" max="1553" width="11.140625" customWidth="1"/>
    <col min="1554" max="1554" width="12.42578125" customWidth="1"/>
    <col min="1555" max="1555" width="11.42578125" customWidth="1"/>
    <col min="1556" max="1556" width="13.5703125" customWidth="1"/>
    <col min="1795" max="1795" width="23.140625" customWidth="1"/>
    <col min="1796" max="1796" width="42.85546875" customWidth="1"/>
    <col min="1798" max="1798" width="11.28515625" customWidth="1"/>
    <col min="1799" max="1799" width="12.85546875" customWidth="1"/>
    <col min="1800" max="1800" width="12.140625" customWidth="1"/>
    <col min="1801" max="1801" width="11.7109375" customWidth="1"/>
    <col min="1802" max="1802" width="11.42578125" customWidth="1"/>
    <col min="1803" max="1803" width="12.7109375" customWidth="1"/>
    <col min="1804" max="1804" width="4.140625" customWidth="1"/>
    <col min="1805" max="1805" width="45.28515625" customWidth="1"/>
    <col min="1806" max="1806" width="14.85546875" customWidth="1"/>
    <col min="1807" max="1807" width="12.28515625" customWidth="1"/>
    <col min="1808" max="1809" width="11.140625" customWidth="1"/>
    <col min="1810" max="1810" width="12.42578125" customWidth="1"/>
    <col min="1811" max="1811" width="11.42578125" customWidth="1"/>
    <col min="1812" max="1812" width="13.5703125" customWidth="1"/>
    <col min="2051" max="2051" width="23.140625" customWidth="1"/>
    <col min="2052" max="2052" width="42.85546875" customWidth="1"/>
    <col min="2054" max="2054" width="11.28515625" customWidth="1"/>
    <col min="2055" max="2055" width="12.85546875" customWidth="1"/>
    <col min="2056" max="2056" width="12.140625" customWidth="1"/>
    <col min="2057" max="2057" width="11.7109375" customWidth="1"/>
    <col min="2058" max="2058" width="11.42578125" customWidth="1"/>
    <col min="2059" max="2059" width="12.7109375" customWidth="1"/>
    <col min="2060" max="2060" width="4.140625" customWidth="1"/>
    <col min="2061" max="2061" width="45.28515625" customWidth="1"/>
    <col min="2062" max="2062" width="14.85546875" customWidth="1"/>
    <col min="2063" max="2063" width="12.28515625" customWidth="1"/>
    <col min="2064" max="2065" width="11.140625" customWidth="1"/>
    <col min="2066" max="2066" width="12.42578125" customWidth="1"/>
    <col min="2067" max="2067" width="11.42578125" customWidth="1"/>
    <col min="2068" max="2068" width="13.5703125" customWidth="1"/>
    <col min="2307" max="2307" width="23.140625" customWidth="1"/>
    <col min="2308" max="2308" width="42.85546875" customWidth="1"/>
    <col min="2310" max="2310" width="11.28515625" customWidth="1"/>
    <col min="2311" max="2311" width="12.85546875" customWidth="1"/>
    <col min="2312" max="2312" width="12.140625" customWidth="1"/>
    <col min="2313" max="2313" width="11.7109375" customWidth="1"/>
    <col min="2314" max="2314" width="11.42578125" customWidth="1"/>
    <col min="2315" max="2315" width="12.7109375" customWidth="1"/>
    <col min="2316" max="2316" width="4.140625" customWidth="1"/>
    <col min="2317" max="2317" width="45.28515625" customWidth="1"/>
    <col min="2318" max="2318" width="14.85546875" customWidth="1"/>
    <col min="2319" max="2319" width="12.28515625" customWidth="1"/>
    <col min="2320" max="2321" width="11.140625" customWidth="1"/>
    <col min="2322" max="2322" width="12.42578125" customWidth="1"/>
    <col min="2323" max="2323" width="11.42578125" customWidth="1"/>
    <col min="2324" max="2324" width="13.5703125" customWidth="1"/>
    <col min="2563" max="2563" width="23.140625" customWidth="1"/>
    <col min="2564" max="2564" width="42.85546875" customWidth="1"/>
    <col min="2566" max="2566" width="11.28515625" customWidth="1"/>
    <col min="2567" max="2567" width="12.85546875" customWidth="1"/>
    <col min="2568" max="2568" width="12.140625" customWidth="1"/>
    <col min="2569" max="2569" width="11.7109375" customWidth="1"/>
    <col min="2570" max="2570" width="11.42578125" customWidth="1"/>
    <col min="2571" max="2571" width="12.7109375" customWidth="1"/>
    <col min="2572" max="2572" width="4.140625" customWidth="1"/>
    <col min="2573" max="2573" width="45.28515625" customWidth="1"/>
    <col min="2574" max="2574" width="14.85546875" customWidth="1"/>
    <col min="2575" max="2575" width="12.28515625" customWidth="1"/>
    <col min="2576" max="2577" width="11.140625" customWidth="1"/>
    <col min="2578" max="2578" width="12.42578125" customWidth="1"/>
    <col min="2579" max="2579" width="11.42578125" customWidth="1"/>
    <col min="2580" max="2580" width="13.5703125" customWidth="1"/>
    <col min="2819" max="2819" width="23.140625" customWidth="1"/>
    <col min="2820" max="2820" width="42.85546875" customWidth="1"/>
    <col min="2822" max="2822" width="11.28515625" customWidth="1"/>
    <col min="2823" max="2823" width="12.85546875" customWidth="1"/>
    <col min="2824" max="2824" width="12.140625" customWidth="1"/>
    <col min="2825" max="2825" width="11.7109375" customWidth="1"/>
    <col min="2826" max="2826" width="11.42578125" customWidth="1"/>
    <col min="2827" max="2827" width="12.7109375" customWidth="1"/>
    <col min="2828" max="2828" width="4.140625" customWidth="1"/>
    <col min="2829" max="2829" width="45.28515625" customWidth="1"/>
    <col min="2830" max="2830" width="14.85546875" customWidth="1"/>
    <col min="2831" max="2831" width="12.28515625" customWidth="1"/>
    <col min="2832" max="2833" width="11.140625" customWidth="1"/>
    <col min="2834" max="2834" width="12.42578125" customWidth="1"/>
    <col min="2835" max="2835" width="11.42578125" customWidth="1"/>
    <col min="2836" max="2836" width="13.5703125" customWidth="1"/>
    <col min="3075" max="3075" width="23.140625" customWidth="1"/>
    <col min="3076" max="3076" width="42.85546875" customWidth="1"/>
    <col min="3078" max="3078" width="11.28515625" customWidth="1"/>
    <col min="3079" max="3079" width="12.85546875" customWidth="1"/>
    <col min="3080" max="3080" width="12.140625" customWidth="1"/>
    <col min="3081" max="3081" width="11.7109375" customWidth="1"/>
    <col min="3082" max="3082" width="11.42578125" customWidth="1"/>
    <col min="3083" max="3083" width="12.7109375" customWidth="1"/>
    <col min="3084" max="3084" width="4.140625" customWidth="1"/>
    <col min="3085" max="3085" width="45.28515625" customWidth="1"/>
    <col min="3086" max="3086" width="14.85546875" customWidth="1"/>
    <col min="3087" max="3087" width="12.28515625" customWidth="1"/>
    <col min="3088" max="3089" width="11.140625" customWidth="1"/>
    <col min="3090" max="3090" width="12.42578125" customWidth="1"/>
    <col min="3091" max="3091" width="11.42578125" customWidth="1"/>
    <col min="3092" max="3092" width="13.5703125" customWidth="1"/>
    <col min="3331" max="3331" width="23.140625" customWidth="1"/>
    <col min="3332" max="3332" width="42.85546875" customWidth="1"/>
    <col min="3334" max="3334" width="11.28515625" customWidth="1"/>
    <col min="3335" max="3335" width="12.85546875" customWidth="1"/>
    <col min="3336" max="3336" width="12.140625" customWidth="1"/>
    <col min="3337" max="3337" width="11.7109375" customWidth="1"/>
    <col min="3338" max="3338" width="11.42578125" customWidth="1"/>
    <col min="3339" max="3339" width="12.7109375" customWidth="1"/>
    <col min="3340" max="3340" width="4.140625" customWidth="1"/>
    <col min="3341" max="3341" width="45.28515625" customWidth="1"/>
    <col min="3342" max="3342" width="14.85546875" customWidth="1"/>
    <col min="3343" max="3343" width="12.28515625" customWidth="1"/>
    <col min="3344" max="3345" width="11.140625" customWidth="1"/>
    <col min="3346" max="3346" width="12.42578125" customWidth="1"/>
    <col min="3347" max="3347" width="11.42578125" customWidth="1"/>
    <col min="3348" max="3348" width="13.5703125" customWidth="1"/>
    <col min="3587" max="3587" width="23.140625" customWidth="1"/>
    <col min="3588" max="3588" width="42.85546875" customWidth="1"/>
    <col min="3590" max="3590" width="11.28515625" customWidth="1"/>
    <col min="3591" max="3591" width="12.85546875" customWidth="1"/>
    <col min="3592" max="3592" width="12.140625" customWidth="1"/>
    <col min="3593" max="3593" width="11.7109375" customWidth="1"/>
    <col min="3594" max="3594" width="11.42578125" customWidth="1"/>
    <col min="3595" max="3595" width="12.7109375" customWidth="1"/>
    <col min="3596" max="3596" width="4.140625" customWidth="1"/>
    <col min="3597" max="3597" width="45.28515625" customWidth="1"/>
    <col min="3598" max="3598" width="14.85546875" customWidth="1"/>
    <col min="3599" max="3599" width="12.28515625" customWidth="1"/>
    <col min="3600" max="3601" width="11.140625" customWidth="1"/>
    <col min="3602" max="3602" width="12.42578125" customWidth="1"/>
    <col min="3603" max="3603" width="11.42578125" customWidth="1"/>
    <col min="3604" max="3604" width="13.5703125" customWidth="1"/>
    <col min="3843" max="3843" width="23.140625" customWidth="1"/>
    <col min="3844" max="3844" width="42.85546875" customWidth="1"/>
    <col min="3846" max="3846" width="11.28515625" customWidth="1"/>
    <col min="3847" max="3847" width="12.85546875" customWidth="1"/>
    <col min="3848" max="3848" width="12.140625" customWidth="1"/>
    <col min="3849" max="3849" width="11.7109375" customWidth="1"/>
    <col min="3850" max="3850" width="11.42578125" customWidth="1"/>
    <col min="3851" max="3851" width="12.7109375" customWidth="1"/>
    <col min="3852" max="3852" width="4.140625" customWidth="1"/>
    <col min="3853" max="3853" width="45.28515625" customWidth="1"/>
    <col min="3854" max="3854" width="14.85546875" customWidth="1"/>
    <col min="3855" max="3855" width="12.28515625" customWidth="1"/>
    <col min="3856" max="3857" width="11.140625" customWidth="1"/>
    <col min="3858" max="3858" width="12.42578125" customWidth="1"/>
    <col min="3859" max="3859" width="11.42578125" customWidth="1"/>
    <col min="3860" max="3860" width="13.5703125" customWidth="1"/>
    <col min="4099" max="4099" width="23.140625" customWidth="1"/>
    <col min="4100" max="4100" width="42.85546875" customWidth="1"/>
    <col min="4102" max="4102" width="11.28515625" customWidth="1"/>
    <col min="4103" max="4103" width="12.85546875" customWidth="1"/>
    <col min="4104" max="4104" width="12.140625" customWidth="1"/>
    <col min="4105" max="4105" width="11.7109375" customWidth="1"/>
    <col min="4106" max="4106" width="11.42578125" customWidth="1"/>
    <col min="4107" max="4107" width="12.7109375" customWidth="1"/>
    <col min="4108" max="4108" width="4.140625" customWidth="1"/>
    <col min="4109" max="4109" width="45.28515625" customWidth="1"/>
    <col min="4110" max="4110" width="14.85546875" customWidth="1"/>
    <col min="4111" max="4111" width="12.28515625" customWidth="1"/>
    <col min="4112" max="4113" width="11.140625" customWidth="1"/>
    <col min="4114" max="4114" width="12.42578125" customWidth="1"/>
    <col min="4115" max="4115" width="11.42578125" customWidth="1"/>
    <col min="4116" max="4116" width="13.5703125" customWidth="1"/>
    <col min="4355" max="4355" width="23.140625" customWidth="1"/>
    <col min="4356" max="4356" width="42.85546875" customWidth="1"/>
    <col min="4358" max="4358" width="11.28515625" customWidth="1"/>
    <col min="4359" max="4359" width="12.85546875" customWidth="1"/>
    <col min="4360" max="4360" width="12.140625" customWidth="1"/>
    <col min="4361" max="4361" width="11.7109375" customWidth="1"/>
    <col min="4362" max="4362" width="11.42578125" customWidth="1"/>
    <col min="4363" max="4363" width="12.7109375" customWidth="1"/>
    <col min="4364" max="4364" width="4.140625" customWidth="1"/>
    <col min="4365" max="4365" width="45.28515625" customWidth="1"/>
    <col min="4366" max="4366" width="14.85546875" customWidth="1"/>
    <col min="4367" max="4367" width="12.28515625" customWidth="1"/>
    <col min="4368" max="4369" width="11.140625" customWidth="1"/>
    <col min="4370" max="4370" width="12.42578125" customWidth="1"/>
    <col min="4371" max="4371" width="11.42578125" customWidth="1"/>
    <col min="4372" max="4372" width="13.5703125" customWidth="1"/>
    <col min="4611" max="4611" width="23.140625" customWidth="1"/>
    <col min="4612" max="4612" width="42.85546875" customWidth="1"/>
    <col min="4614" max="4614" width="11.28515625" customWidth="1"/>
    <col min="4615" max="4615" width="12.85546875" customWidth="1"/>
    <col min="4616" max="4616" width="12.140625" customWidth="1"/>
    <col min="4617" max="4617" width="11.7109375" customWidth="1"/>
    <col min="4618" max="4618" width="11.42578125" customWidth="1"/>
    <col min="4619" max="4619" width="12.7109375" customWidth="1"/>
    <col min="4620" max="4620" width="4.140625" customWidth="1"/>
    <col min="4621" max="4621" width="45.28515625" customWidth="1"/>
    <col min="4622" max="4622" width="14.85546875" customWidth="1"/>
    <col min="4623" max="4623" width="12.28515625" customWidth="1"/>
    <col min="4624" max="4625" width="11.140625" customWidth="1"/>
    <col min="4626" max="4626" width="12.42578125" customWidth="1"/>
    <col min="4627" max="4627" width="11.42578125" customWidth="1"/>
    <col min="4628" max="4628" width="13.5703125" customWidth="1"/>
    <col min="4867" max="4867" width="23.140625" customWidth="1"/>
    <col min="4868" max="4868" width="42.85546875" customWidth="1"/>
    <col min="4870" max="4870" width="11.28515625" customWidth="1"/>
    <col min="4871" max="4871" width="12.85546875" customWidth="1"/>
    <col min="4872" max="4872" width="12.140625" customWidth="1"/>
    <col min="4873" max="4873" width="11.7109375" customWidth="1"/>
    <col min="4874" max="4874" width="11.42578125" customWidth="1"/>
    <col min="4875" max="4875" width="12.7109375" customWidth="1"/>
    <col min="4876" max="4876" width="4.140625" customWidth="1"/>
    <col min="4877" max="4877" width="45.28515625" customWidth="1"/>
    <col min="4878" max="4878" width="14.85546875" customWidth="1"/>
    <col min="4879" max="4879" width="12.28515625" customWidth="1"/>
    <col min="4880" max="4881" width="11.140625" customWidth="1"/>
    <col min="4882" max="4882" width="12.42578125" customWidth="1"/>
    <col min="4883" max="4883" width="11.42578125" customWidth="1"/>
    <col min="4884" max="4884" width="13.5703125" customWidth="1"/>
    <col min="5123" max="5123" width="23.140625" customWidth="1"/>
    <col min="5124" max="5124" width="42.85546875" customWidth="1"/>
    <col min="5126" max="5126" width="11.28515625" customWidth="1"/>
    <col min="5127" max="5127" width="12.85546875" customWidth="1"/>
    <col min="5128" max="5128" width="12.140625" customWidth="1"/>
    <col min="5129" max="5129" width="11.7109375" customWidth="1"/>
    <col min="5130" max="5130" width="11.42578125" customWidth="1"/>
    <col min="5131" max="5131" width="12.7109375" customWidth="1"/>
    <col min="5132" max="5132" width="4.140625" customWidth="1"/>
    <col min="5133" max="5133" width="45.28515625" customWidth="1"/>
    <col min="5134" max="5134" width="14.85546875" customWidth="1"/>
    <col min="5135" max="5135" width="12.28515625" customWidth="1"/>
    <col min="5136" max="5137" width="11.140625" customWidth="1"/>
    <col min="5138" max="5138" width="12.42578125" customWidth="1"/>
    <col min="5139" max="5139" width="11.42578125" customWidth="1"/>
    <col min="5140" max="5140" width="13.5703125" customWidth="1"/>
    <col min="5379" max="5379" width="23.140625" customWidth="1"/>
    <col min="5380" max="5380" width="42.85546875" customWidth="1"/>
    <col min="5382" max="5382" width="11.28515625" customWidth="1"/>
    <col min="5383" max="5383" width="12.85546875" customWidth="1"/>
    <col min="5384" max="5384" width="12.140625" customWidth="1"/>
    <col min="5385" max="5385" width="11.7109375" customWidth="1"/>
    <col min="5386" max="5386" width="11.42578125" customWidth="1"/>
    <col min="5387" max="5387" width="12.7109375" customWidth="1"/>
    <col min="5388" max="5388" width="4.140625" customWidth="1"/>
    <col min="5389" max="5389" width="45.28515625" customWidth="1"/>
    <col min="5390" max="5390" width="14.85546875" customWidth="1"/>
    <col min="5391" max="5391" width="12.28515625" customWidth="1"/>
    <col min="5392" max="5393" width="11.140625" customWidth="1"/>
    <col min="5394" max="5394" width="12.42578125" customWidth="1"/>
    <col min="5395" max="5395" width="11.42578125" customWidth="1"/>
    <col min="5396" max="5396" width="13.5703125" customWidth="1"/>
    <col min="5635" max="5635" width="23.140625" customWidth="1"/>
    <col min="5636" max="5636" width="42.85546875" customWidth="1"/>
    <col min="5638" max="5638" width="11.28515625" customWidth="1"/>
    <col min="5639" max="5639" width="12.85546875" customWidth="1"/>
    <col min="5640" max="5640" width="12.140625" customWidth="1"/>
    <col min="5641" max="5641" width="11.7109375" customWidth="1"/>
    <col min="5642" max="5642" width="11.42578125" customWidth="1"/>
    <col min="5643" max="5643" width="12.7109375" customWidth="1"/>
    <col min="5644" max="5644" width="4.140625" customWidth="1"/>
    <col min="5645" max="5645" width="45.28515625" customWidth="1"/>
    <col min="5646" max="5646" width="14.85546875" customWidth="1"/>
    <col min="5647" max="5647" width="12.28515625" customWidth="1"/>
    <col min="5648" max="5649" width="11.140625" customWidth="1"/>
    <col min="5650" max="5650" width="12.42578125" customWidth="1"/>
    <col min="5651" max="5651" width="11.42578125" customWidth="1"/>
    <col min="5652" max="5652" width="13.5703125" customWidth="1"/>
    <col min="5891" max="5891" width="23.140625" customWidth="1"/>
    <col min="5892" max="5892" width="42.85546875" customWidth="1"/>
    <col min="5894" max="5894" width="11.28515625" customWidth="1"/>
    <col min="5895" max="5895" width="12.85546875" customWidth="1"/>
    <col min="5896" max="5896" width="12.140625" customWidth="1"/>
    <col min="5897" max="5897" width="11.7109375" customWidth="1"/>
    <col min="5898" max="5898" width="11.42578125" customWidth="1"/>
    <col min="5899" max="5899" width="12.7109375" customWidth="1"/>
    <col min="5900" max="5900" width="4.140625" customWidth="1"/>
    <col min="5901" max="5901" width="45.28515625" customWidth="1"/>
    <col min="5902" max="5902" width="14.85546875" customWidth="1"/>
    <col min="5903" max="5903" width="12.28515625" customWidth="1"/>
    <col min="5904" max="5905" width="11.140625" customWidth="1"/>
    <col min="5906" max="5906" width="12.42578125" customWidth="1"/>
    <col min="5907" max="5907" width="11.42578125" customWidth="1"/>
    <col min="5908" max="5908" width="13.5703125" customWidth="1"/>
    <col min="6147" max="6147" width="23.140625" customWidth="1"/>
    <col min="6148" max="6148" width="42.85546875" customWidth="1"/>
    <col min="6150" max="6150" width="11.28515625" customWidth="1"/>
    <col min="6151" max="6151" width="12.85546875" customWidth="1"/>
    <col min="6152" max="6152" width="12.140625" customWidth="1"/>
    <col min="6153" max="6153" width="11.7109375" customWidth="1"/>
    <col min="6154" max="6154" width="11.42578125" customWidth="1"/>
    <col min="6155" max="6155" width="12.7109375" customWidth="1"/>
    <col min="6156" max="6156" width="4.140625" customWidth="1"/>
    <col min="6157" max="6157" width="45.28515625" customWidth="1"/>
    <col min="6158" max="6158" width="14.85546875" customWidth="1"/>
    <col min="6159" max="6159" width="12.28515625" customWidth="1"/>
    <col min="6160" max="6161" width="11.140625" customWidth="1"/>
    <col min="6162" max="6162" width="12.42578125" customWidth="1"/>
    <col min="6163" max="6163" width="11.42578125" customWidth="1"/>
    <col min="6164" max="6164" width="13.5703125" customWidth="1"/>
    <col min="6403" max="6403" width="23.140625" customWidth="1"/>
    <col min="6404" max="6404" width="42.85546875" customWidth="1"/>
    <col min="6406" max="6406" width="11.28515625" customWidth="1"/>
    <col min="6407" max="6407" width="12.85546875" customWidth="1"/>
    <col min="6408" max="6408" width="12.140625" customWidth="1"/>
    <col min="6409" max="6409" width="11.7109375" customWidth="1"/>
    <col min="6410" max="6410" width="11.42578125" customWidth="1"/>
    <col min="6411" max="6411" width="12.7109375" customWidth="1"/>
    <col min="6412" max="6412" width="4.140625" customWidth="1"/>
    <col min="6413" max="6413" width="45.28515625" customWidth="1"/>
    <col min="6414" max="6414" width="14.85546875" customWidth="1"/>
    <col min="6415" max="6415" width="12.28515625" customWidth="1"/>
    <col min="6416" max="6417" width="11.140625" customWidth="1"/>
    <col min="6418" max="6418" width="12.42578125" customWidth="1"/>
    <col min="6419" max="6419" width="11.42578125" customWidth="1"/>
    <col min="6420" max="6420" width="13.5703125" customWidth="1"/>
    <col min="6659" max="6659" width="23.140625" customWidth="1"/>
    <col min="6660" max="6660" width="42.85546875" customWidth="1"/>
    <col min="6662" max="6662" width="11.28515625" customWidth="1"/>
    <col min="6663" max="6663" width="12.85546875" customWidth="1"/>
    <col min="6664" max="6664" width="12.140625" customWidth="1"/>
    <col min="6665" max="6665" width="11.7109375" customWidth="1"/>
    <col min="6666" max="6666" width="11.42578125" customWidth="1"/>
    <col min="6667" max="6667" width="12.7109375" customWidth="1"/>
    <col min="6668" max="6668" width="4.140625" customWidth="1"/>
    <col min="6669" max="6669" width="45.28515625" customWidth="1"/>
    <col min="6670" max="6670" width="14.85546875" customWidth="1"/>
    <col min="6671" max="6671" width="12.28515625" customWidth="1"/>
    <col min="6672" max="6673" width="11.140625" customWidth="1"/>
    <col min="6674" max="6674" width="12.42578125" customWidth="1"/>
    <col min="6675" max="6675" width="11.42578125" customWidth="1"/>
    <col min="6676" max="6676" width="13.5703125" customWidth="1"/>
    <col min="6915" max="6915" width="23.140625" customWidth="1"/>
    <col min="6916" max="6916" width="42.85546875" customWidth="1"/>
    <col min="6918" max="6918" width="11.28515625" customWidth="1"/>
    <col min="6919" max="6919" width="12.85546875" customWidth="1"/>
    <col min="6920" max="6920" width="12.140625" customWidth="1"/>
    <col min="6921" max="6921" width="11.7109375" customWidth="1"/>
    <col min="6922" max="6922" width="11.42578125" customWidth="1"/>
    <col min="6923" max="6923" width="12.7109375" customWidth="1"/>
    <col min="6924" max="6924" width="4.140625" customWidth="1"/>
    <col min="6925" max="6925" width="45.28515625" customWidth="1"/>
    <col min="6926" max="6926" width="14.85546875" customWidth="1"/>
    <col min="6927" max="6927" width="12.28515625" customWidth="1"/>
    <col min="6928" max="6929" width="11.140625" customWidth="1"/>
    <col min="6930" max="6930" width="12.42578125" customWidth="1"/>
    <col min="6931" max="6931" width="11.42578125" customWidth="1"/>
    <col min="6932" max="6932" width="13.5703125" customWidth="1"/>
    <col min="7171" max="7171" width="23.140625" customWidth="1"/>
    <col min="7172" max="7172" width="42.85546875" customWidth="1"/>
    <col min="7174" max="7174" width="11.28515625" customWidth="1"/>
    <col min="7175" max="7175" width="12.85546875" customWidth="1"/>
    <col min="7176" max="7176" width="12.140625" customWidth="1"/>
    <col min="7177" max="7177" width="11.7109375" customWidth="1"/>
    <col min="7178" max="7178" width="11.42578125" customWidth="1"/>
    <col min="7179" max="7179" width="12.7109375" customWidth="1"/>
    <col min="7180" max="7180" width="4.140625" customWidth="1"/>
    <col min="7181" max="7181" width="45.28515625" customWidth="1"/>
    <col min="7182" max="7182" width="14.85546875" customWidth="1"/>
    <col min="7183" max="7183" width="12.28515625" customWidth="1"/>
    <col min="7184" max="7185" width="11.140625" customWidth="1"/>
    <col min="7186" max="7186" width="12.42578125" customWidth="1"/>
    <col min="7187" max="7187" width="11.42578125" customWidth="1"/>
    <col min="7188" max="7188" width="13.5703125" customWidth="1"/>
    <col min="7427" max="7427" width="23.140625" customWidth="1"/>
    <col min="7428" max="7428" width="42.85546875" customWidth="1"/>
    <col min="7430" max="7430" width="11.28515625" customWidth="1"/>
    <col min="7431" max="7431" width="12.85546875" customWidth="1"/>
    <col min="7432" max="7432" width="12.140625" customWidth="1"/>
    <col min="7433" max="7433" width="11.7109375" customWidth="1"/>
    <col min="7434" max="7434" width="11.42578125" customWidth="1"/>
    <col min="7435" max="7435" width="12.7109375" customWidth="1"/>
    <col min="7436" max="7436" width="4.140625" customWidth="1"/>
    <col min="7437" max="7437" width="45.28515625" customWidth="1"/>
    <col min="7438" max="7438" width="14.85546875" customWidth="1"/>
    <col min="7439" max="7439" width="12.28515625" customWidth="1"/>
    <col min="7440" max="7441" width="11.140625" customWidth="1"/>
    <col min="7442" max="7442" width="12.42578125" customWidth="1"/>
    <col min="7443" max="7443" width="11.42578125" customWidth="1"/>
    <col min="7444" max="7444" width="13.5703125" customWidth="1"/>
    <col min="7683" max="7683" width="23.140625" customWidth="1"/>
    <col min="7684" max="7684" width="42.85546875" customWidth="1"/>
    <col min="7686" max="7686" width="11.28515625" customWidth="1"/>
    <col min="7687" max="7687" width="12.85546875" customWidth="1"/>
    <col min="7688" max="7688" width="12.140625" customWidth="1"/>
    <col min="7689" max="7689" width="11.7109375" customWidth="1"/>
    <col min="7690" max="7690" width="11.42578125" customWidth="1"/>
    <col min="7691" max="7691" width="12.7109375" customWidth="1"/>
    <col min="7692" max="7692" width="4.140625" customWidth="1"/>
    <col min="7693" max="7693" width="45.28515625" customWidth="1"/>
    <col min="7694" max="7694" width="14.85546875" customWidth="1"/>
    <col min="7695" max="7695" width="12.28515625" customWidth="1"/>
    <col min="7696" max="7697" width="11.140625" customWidth="1"/>
    <col min="7698" max="7698" width="12.42578125" customWidth="1"/>
    <col min="7699" max="7699" width="11.42578125" customWidth="1"/>
    <col min="7700" max="7700" width="13.5703125" customWidth="1"/>
    <col min="7939" max="7939" width="23.140625" customWidth="1"/>
    <col min="7940" max="7940" width="42.85546875" customWidth="1"/>
    <col min="7942" max="7942" width="11.28515625" customWidth="1"/>
    <col min="7943" max="7943" width="12.85546875" customWidth="1"/>
    <col min="7944" max="7944" width="12.140625" customWidth="1"/>
    <col min="7945" max="7945" width="11.7109375" customWidth="1"/>
    <col min="7946" max="7946" width="11.42578125" customWidth="1"/>
    <col min="7947" max="7947" width="12.7109375" customWidth="1"/>
    <col min="7948" max="7948" width="4.140625" customWidth="1"/>
    <col min="7949" max="7949" width="45.28515625" customWidth="1"/>
    <col min="7950" max="7950" width="14.85546875" customWidth="1"/>
    <col min="7951" max="7951" width="12.28515625" customWidth="1"/>
    <col min="7952" max="7953" width="11.140625" customWidth="1"/>
    <col min="7954" max="7954" width="12.42578125" customWidth="1"/>
    <col min="7955" max="7955" width="11.42578125" customWidth="1"/>
    <col min="7956" max="7956" width="13.5703125" customWidth="1"/>
    <col min="8195" max="8195" width="23.140625" customWidth="1"/>
    <col min="8196" max="8196" width="42.85546875" customWidth="1"/>
    <col min="8198" max="8198" width="11.28515625" customWidth="1"/>
    <col min="8199" max="8199" width="12.85546875" customWidth="1"/>
    <col min="8200" max="8200" width="12.140625" customWidth="1"/>
    <col min="8201" max="8201" width="11.7109375" customWidth="1"/>
    <col min="8202" max="8202" width="11.42578125" customWidth="1"/>
    <col min="8203" max="8203" width="12.7109375" customWidth="1"/>
    <col min="8204" max="8204" width="4.140625" customWidth="1"/>
    <col min="8205" max="8205" width="45.28515625" customWidth="1"/>
    <col min="8206" max="8206" width="14.85546875" customWidth="1"/>
    <col min="8207" max="8207" width="12.28515625" customWidth="1"/>
    <col min="8208" max="8209" width="11.140625" customWidth="1"/>
    <col min="8210" max="8210" width="12.42578125" customWidth="1"/>
    <col min="8211" max="8211" width="11.42578125" customWidth="1"/>
    <col min="8212" max="8212" width="13.5703125" customWidth="1"/>
    <col min="8451" max="8451" width="23.140625" customWidth="1"/>
    <col min="8452" max="8452" width="42.85546875" customWidth="1"/>
    <col min="8454" max="8454" width="11.28515625" customWidth="1"/>
    <col min="8455" max="8455" width="12.85546875" customWidth="1"/>
    <col min="8456" max="8456" width="12.140625" customWidth="1"/>
    <col min="8457" max="8457" width="11.7109375" customWidth="1"/>
    <col min="8458" max="8458" width="11.42578125" customWidth="1"/>
    <col min="8459" max="8459" width="12.7109375" customWidth="1"/>
    <col min="8460" max="8460" width="4.140625" customWidth="1"/>
    <col min="8461" max="8461" width="45.28515625" customWidth="1"/>
    <col min="8462" max="8462" width="14.85546875" customWidth="1"/>
    <col min="8463" max="8463" width="12.28515625" customWidth="1"/>
    <col min="8464" max="8465" width="11.140625" customWidth="1"/>
    <col min="8466" max="8466" width="12.42578125" customWidth="1"/>
    <col min="8467" max="8467" width="11.42578125" customWidth="1"/>
    <col min="8468" max="8468" width="13.5703125" customWidth="1"/>
    <col min="8707" max="8707" width="23.140625" customWidth="1"/>
    <col min="8708" max="8708" width="42.85546875" customWidth="1"/>
    <col min="8710" max="8710" width="11.28515625" customWidth="1"/>
    <col min="8711" max="8711" width="12.85546875" customWidth="1"/>
    <col min="8712" max="8712" width="12.140625" customWidth="1"/>
    <col min="8713" max="8713" width="11.7109375" customWidth="1"/>
    <col min="8714" max="8714" width="11.42578125" customWidth="1"/>
    <col min="8715" max="8715" width="12.7109375" customWidth="1"/>
    <col min="8716" max="8716" width="4.140625" customWidth="1"/>
    <col min="8717" max="8717" width="45.28515625" customWidth="1"/>
    <col min="8718" max="8718" width="14.85546875" customWidth="1"/>
    <col min="8719" max="8719" width="12.28515625" customWidth="1"/>
    <col min="8720" max="8721" width="11.140625" customWidth="1"/>
    <col min="8722" max="8722" width="12.42578125" customWidth="1"/>
    <col min="8723" max="8723" width="11.42578125" customWidth="1"/>
    <col min="8724" max="8724" width="13.5703125" customWidth="1"/>
    <col min="8963" max="8963" width="23.140625" customWidth="1"/>
    <col min="8964" max="8964" width="42.85546875" customWidth="1"/>
    <col min="8966" max="8966" width="11.28515625" customWidth="1"/>
    <col min="8967" max="8967" width="12.85546875" customWidth="1"/>
    <col min="8968" max="8968" width="12.140625" customWidth="1"/>
    <col min="8969" max="8969" width="11.7109375" customWidth="1"/>
    <col min="8970" max="8970" width="11.42578125" customWidth="1"/>
    <col min="8971" max="8971" width="12.7109375" customWidth="1"/>
    <col min="8972" max="8972" width="4.140625" customWidth="1"/>
    <col min="8973" max="8973" width="45.28515625" customWidth="1"/>
    <col min="8974" max="8974" width="14.85546875" customWidth="1"/>
    <col min="8975" max="8975" width="12.28515625" customWidth="1"/>
    <col min="8976" max="8977" width="11.140625" customWidth="1"/>
    <col min="8978" max="8978" width="12.42578125" customWidth="1"/>
    <col min="8979" max="8979" width="11.42578125" customWidth="1"/>
    <col min="8980" max="8980" width="13.5703125" customWidth="1"/>
    <col min="9219" max="9219" width="23.140625" customWidth="1"/>
    <col min="9220" max="9220" width="42.85546875" customWidth="1"/>
    <col min="9222" max="9222" width="11.28515625" customWidth="1"/>
    <col min="9223" max="9223" width="12.85546875" customWidth="1"/>
    <col min="9224" max="9224" width="12.140625" customWidth="1"/>
    <col min="9225" max="9225" width="11.7109375" customWidth="1"/>
    <col min="9226" max="9226" width="11.42578125" customWidth="1"/>
    <col min="9227" max="9227" width="12.7109375" customWidth="1"/>
    <col min="9228" max="9228" width="4.140625" customWidth="1"/>
    <col min="9229" max="9229" width="45.28515625" customWidth="1"/>
    <col min="9230" max="9230" width="14.85546875" customWidth="1"/>
    <col min="9231" max="9231" width="12.28515625" customWidth="1"/>
    <col min="9232" max="9233" width="11.140625" customWidth="1"/>
    <col min="9234" max="9234" width="12.42578125" customWidth="1"/>
    <col min="9235" max="9235" width="11.42578125" customWidth="1"/>
    <col min="9236" max="9236" width="13.5703125" customWidth="1"/>
    <col min="9475" max="9475" width="23.140625" customWidth="1"/>
    <col min="9476" max="9476" width="42.85546875" customWidth="1"/>
    <col min="9478" max="9478" width="11.28515625" customWidth="1"/>
    <col min="9479" max="9479" width="12.85546875" customWidth="1"/>
    <col min="9480" max="9480" width="12.140625" customWidth="1"/>
    <col min="9481" max="9481" width="11.7109375" customWidth="1"/>
    <col min="9482" max="9482" width="11.42578125" customWidth="1"/>
    <col min="9483" max="9483" width="12.7109375" customWidth="1"/>
    <col min="9484" max="9484" width="4.140625" customWidth="1"/>
    <col min="9485" max="9485" width="45.28515625" customWidth="1"/>
    <col min="9486" max="9486" width="14.85546875" customWidth="1"/>
    <col min="9487" max="9487" width="12.28515625" customWidth="1"/>
    <col min="9488" max="9489" width="11.140625" customWidth="1"/>
    <col min="9490" max="9490" width="12.42578125" customWidth="1"/>
    <col min="9491" max="9491" width="11.42578125" customWidth="1"/>
    <col min="9492" max="9492" width="13.5703125" customWidth="1"/>
    <col min="9731" max="9731" width="23.140625" customWidth="1"/>
    <col min="9732" max="9732" width="42.85546875" customWidth="1"/>
    <col min="9734" max="9734" width="11.28515625" customWidth="1"/>
    <col min="9735" max="9735" width="12.85546875" customWidth="1"/>
    <col min="9736" max="9736" width="12.140625" customWidth="1"/>
    <col min="9737" max="9737" width="11.7109375" customWidth="1"/>
    <col min="9738" max="9738" width="11.42578125" customWidth="1"/>
    <col min="9739" max="9739" width="12.7109375" customWidth="1"/>
    <col min="9740" max="9740" width="4.140625" customWidth="1"/>
    <col min="9741" max="9741" width="45.28515625" customWidth="1"/>
    <col min="9742" max="9742" width="14.85546875" customWidth="1"/>
    <col min="9743" max="9743" width="12.28515625" customWidth="1"/>
    <col min="9744" max="9745" width="11.140625" customWidth="1"/>
    <col min="9746" max="9746" width="12.42578125" customWidth="1"/>
    <col min="9747" max="9747" width="11.42578125" customWidth="1"/>
    <col min="9748" max="9748" width="13.5703125" customWidth="1"/>
    <col min="9987" max="9987" width="23.140625" customWidth="1"/>
    <col min="9988" max="9988" width="42.85546875" customWidth="1"/>
    <col min="9990" max="9990" width="11.28515625" customWidth="1"/>
    <col min="9991" max="9991" width="12.85546875" customWidth="1"/>
    <col min="9992" max="9992" width="12.140625" customWidth="1"/>
    <col min="9993" max="9993" width="11.7109375" customWidth="1"/>
    <col min="9994" max="9994" width="11.42578125" customWidth="1"/>
    <col min="9995" max="9995" width="12.7109375" customWidth="1"/>
    <col min="9996" max="9996" width="4.140625" customWidth="1"/>
    <col min="9997" max="9997" width="45.28515625" customWidth="1"/>
    <col min="9998" max="9998" width="14.85546875" customWidth="1"/>
    <col min="9999" max="9999" width="12.28515625" customWidth="1"/>
    <col min="10000" max="10001" width="11.140625" customWidth="1"/>
    <col min="10002" max="10002" width="12.42578125" customWidth="1"/>
    <col min="10003" max="10003" width="11.42578125" customWidth="1"/>
    <col min="10004" max="10004" width="13.5703125" customWidth="1"/>
    <col min="10243" max="10243" width="23.140625" customWidth="1"/>
    <col min="10244" max="10244" width="42.85546875" customWidth="1"/>
    <col min="10246" max="10246" width="11.28515625" customWidth="1"/>
    <col min="10247" max="10247" width="12.85546875" customWidth="1"/>
    <col min="10248" max="10248" width="12.140625" customWidth="1"/>
    <col min="10249" max="10249" width="11.7109375" customWidth="1"/>
    <col min="10250" max="10250" width="11.42578125" customWidth="1"/>
    <col min="10251" max="10251" width="12.7109375" customWidth="1"/>
    <col min="10252" max="10252" width="4.140625" customWidth="1"/>
    <col min="10253" max="10253" width="45.28515625" customWidth="1"/>
    <col min="10254" max="10254" width="14.85546875" customWidth="1"/>
    <col min="10255" max="10255" width="12.28515625" customWidth="1"/>
    <col min="10256" max="10257" width="11.140625" customWidth="1"/>
    <col min="10258" max="10258" width="12.42578125" customWidth="1"/>
    <col min="10259" max="10259" width="11.42578125" customWidth="1"/>
    <col min="10260" max="10260" width="13.5703125" customWidth="1"/>
    <col min="10499" max="10499" width="23.140625" customWidth="1"/>
    <col min="10500" max="10500" width="42.85546875" customWidth="1"/>
    <col min="10502" max="10502" width="11.28515625" customWidth="1"/>
    <col min="10503" max="10503" width="12.85546875" customWidth="1"/>
    <col min="10504" max="10504" width="12.140625" customWidth="1"/>
    <col min="10505" max="10505" width="11.7109375" customWidth="1"/>
    <col min="10506" max="10506" width="11.42578125" customWidth="1"/>
    <col min="10507" max="10507" width="12.7109375" customWidth="1"/>
    <col min="10508" max="10508" width="4.140625" customWidth="1"/>
    <col min="10509" max="10509" width="45.28515625" customWidth="1"/>
    <col min="10510" max="10510" width="14.85546875" customWidth="1"/>
    <col min="10511" max="10511" width="12.28515625" customWidth="1"/>
    <col min="10512" max="10513" width="11.140625" customWidth="1"/>
    <col min="10514" max="10514" width="12.42578125" customWidth="1"/>
    <col min="10515" max="10515" width="11.42578125" customWidth="1"/>
    <col min="10516" max="10516" width="13.5703125" customWidth="1"/>
    <col min="10755" max="10755" width="23.140625" customWidth="1"/>
    <col min="10756" max="10756" width="42.85546875" customWidth="1"/>
    <col min="10758" max="10758" width="11.28515625" customWidth="1"/>
    <col min="10759" max="10759" width="12.85546875" customWidth="1"/>
    <col min="10760" max="10760" width="12.140625" customWidth="1"/>
    <col min="10761" max="10761" width="11.7109375" customWidth="1"/>
    <col min="10762" max="10762" width="11.42578125" customWidth="1"/>
    <col min="10763" max="10763" width="12.7109375" customWidth="1"/>
    <col min="10764" max="10764" width="4.140625" customWidth="1"/>
    <col min="10765" max="10765" width="45.28515625" customWidth="1"/>
    <col min="10766" max="10766" width="14.85546875" customWidth="1"/>
    <col min="10767" max="10767" width="12.28515625" customWidth="1"/>
    <col min="10768" max="10769" width="11.140625" customWidth="1"/>
    <col min="10770" max="10770" width="12.42578125" customWidth="1"/>
    <col min="10771" max="10771" width="11.42578125" customWidth="1"/>
    <col min="10772" max="10772" width="13.5703125" customWidth="1"/>
    <col min="11011" max="11011" width="23.140625" customWidth="1"/>
    <col min="11012" max="11012" width="42.85546875" customWidth="1"/>
    <col min="11014" max="11014" width="11.28515625" customWidth="1"/>
    <col min="11015" max="11015" width="12.85546875" customWidth="1"/>
    <col min="11016" max="11016" width="12.140625" customWidth="1"/>
    <col min="11017" max="11017" width="11.7109375" customWidth="1"/>
    <col min="11018" max="11018" width="11.42578125" customWidth="1"/>
    <col min="11019" max="11019" width="12.7109375" customWidth="1"/>
    <col min="11020" max="11020" width="4.140625" customWidth="1"/>
    <col min="11021" max="11021" width="45.28515625" customWidth="1"/>
    <col min="11022" max="11022" width="14.85546875" customWidth="1"/>
    <col min="11023" max="11023" width="12.28515625" customWidth="1"/>
    <col min="11024" max="11025" width="11.140625" customWidth="1"/>
    <col min="11026" max="11026" width="12.42578125" customWidth="1"/>
    <col min="11027" max="11027" width="11.42578125" customWidth="1"/>
    <col min="11028" max="11028" width="13.5703125" customWidth="1"/>
    <col min="11267" max="11267" width="23.140625" customWidth="1"/>
    <col min="11268" max="11268" width="42.85546875" customWidth="1"/>
    <col min="11270" max="11270" width="11.28515625" customWidth="1"/>
    <col min="11271" max="11271" width="12.85546875" customWidth="1"/>
    <col min="11272" max="11272" width="12.140625" customWidth="1"/>
    <col min="11273" max="11273" width="11.7109375" customWidth="1"/>
    <col min="11274" max="11274" width="11.42578125" customWidth="1"/>
    <col min="11275" max="11275" width="12.7109375" customWidth="1"/>
    <col min="11276" max="11276" width="4.140625" customWidth="1"/>
    <col min="11277" max="11277" width="45.28515625" customWidth="1"/>
    <col min="11278" max="11278" width="14.85546875" customWidth="1"/>
    <col min="11279" max="11279" width="12.28515625" customWidth="1"/>
    <col min="11280" max="11281" width="11.140625" customWidth="1"/>
    <col min="11282" max="11282" width="12.42578125" customWidth="1"/>
    <col min="11283" max="11283" width="11.42578125" customWidth="1"/>
    <col min="11284" max="11284" width="13.5703125" customWidth="1"/>
    <col min="11523" max="11523" width="23.140625" customWidth="1"/>
    <col min="11524" max="11524" width="42.85546875" customWidth="1"/>
    <col min="11526" max="11526" width="11.28515625" customWidth="1"/>
    <col min="11527" max="11527" width="12.85546875" customWidth="1"/>
    <col min="11528" max="11528" width="12.140625" customWidth="1"/>
    <col min="11529" max="11529" width="11.7109375" customWidth="1"/>
    <col min="11530" max="11530" width="11.42578125" customWidth="1"/>
    <col min="11531" max="11531" width="12.7109375" customWidth="1"/>
    <col min="11532" max="11532" width="4.140625" customWidth="1"/>
    <col min="11533" max="11533" width="45.28515625" customWidth="1"/>
    <col min="11534" max="11534" width="14.85546875" customWidth="1"/>
    <col min="11535" max="11535" width="12.28515625" customWidth="1"/>
    <col min="11536" max="11537" width="11.140625" customWidth="1"/>
    <col min="11538" max="11538" width="12.42578125" customWidth="1"/>
    <col min="11539" max="11539" width="11.42578125" customWidth="1"/>
    <col min="11540" max="11540" width="13.5703125" customWidth="1"/>
    <col min="11779" max="11779" width="23.140625" customWidth="1"/>
    <col min="11780" max="11780" width="42.85546875" customWidth="1"/>
    <col min="11782" max="11782" width="11.28515625" customWidth="1"/>
    <col min="11783" max="11783" width="12.85546875" customWidth="1"/>
    <col min="11784" max="11784" width="12.140625" customWidth="1"/>
    <col min="11785" max="11785" width="11.7109375" customWidth="1"/>
    <col min="11786" max="11786" width="11.42578125" customWidth="1"/>
    <col min="11787" max="11787" width="12.7109375" customWidth="1"/>
    <col min="11788" max="11788" width="4.140625" customWidth="1"/>
    <col min="11789" max="11789" width="45.28515625" customWidth="1"/>
    <col min="11790" max="11790" width="14.85546875" customWidth="1"/>
    <col min="11791" max="11791" width="12.28515625" customWidth="1"/>
    <col min="11792" max="11793" width="11.140625" customWidth="1"/>
    <col min="11794" max="11794" width="12.42578125" customWidth="1"/>
    <col min="11795" max="11795" width="11.42578125" customWidth="1"/>
    <col min="11796" max="11796" width="13.5703125" customWidth="1"/>
    <col min="12035" max="12035" width="23.140625" customWidth="1"/>
    <col min="12036" max="12036" width="42.85546875" customWidth="1"/>
    <col min="12038" max="12038" width="11.28515625" customWidth="1"/>
    <col min="12039" max="12039" width="12.85546875" customWidth="1"/>
    <col min="12040" max="12040" width="12.140625" customWidth="1"/>
    <col min="12041" max="12041" width="11.7109375" customWidth="1"/>
    <col min="12042" max="12042" width="11.42578125" customWidth="1"/>
    <col min="12043" max="12043" width="12.7109375" customWidth="1"/>
    <col min="12044" max="12044" width="4.140625" customWidth="1"/>
    <col min="12045" max="12045" width="45.28515625" customWidth="1"/>
    <col min="12046" max="12046" width="14.85546875" customWidth="1"/>
    <col min="12047" max="12047" width="12.28515625" customWidth="1"/>
    <col min="12048" max="12049" width="11.140625" customWidth="1"/>
    <col min="12050" max="12050" width="12.42578125" customWidth="1"/>
    <col min="12051" max="12051" width="11.42578125" customWidth="1"/>
    <col min="12052" max="12052" width="13.5703125" customWidth="1"/>
    <col min="12291" max="12291" width="23.140625" customWidth="1"/>
    <col min="12292" max="12292" width="42.85546875" customWidth="1"/>
    <col min="12294" max="12294" width="11.28515625" customWidth="1"/>
    <col min="12295" max="12295" width="12.85546875" customWidth="1"/>
    <col min="12296" max="12296" width="12.140625" customWidth="1"/>
    <col min="12297" max="12297" width="11.7109375" customWidth="1"/>
    <col min="12298" max="12298" width="11.42578125" customWidth="1"/>
    <col min="12299" max="12299" width="12.7109375" customWidth="1"/>
    <col min="12300" max="12300" width="4.140625" customWidth="1"/>
    <col min="12301" max="12301" width="45.28515625" customWidth="1"/>
    <col min="12302" max="12302" width="14.85546875" customWidth="1"/>
    <col min="12303" max="12303" width="12.28515625" customWidth="1"/>
    <col min="12304" max="12305" width="11.140625" customWidth="1"/>
    <col min="12306" max="12306" width="12.42578125" customWidth="1"/>
    <col min="12307" max="12307" width="11.42578125" customWidth="1"/>
    <col min="12308" max="12308" width="13.5703125" customWidth="1"/>
    <col min="12547" max="12547" width="23.140625" customWidth="1"/>
    <col min="12548" max="12548" width="42.85546875" customWidth="1"/>
    <col min="12550" max="12550" width="11.28515625" customWidth="1"/>
    <col min="12551" max="12551" width="12.85546875" customWidth="1"/>
    <col min="12552" max="12552" width="12.140625" customWidth="1"/>
    <col min="12553" max="12553" width="11.7109375" customWidth="1"/>
    <col min="12554" max="12554" width="11.42578125" customWidth="1"/>
    <col min="12555" max="12555" width="12.7109375" customWidth="1"/>
    <col min="12556" max="12556" width="4.140625" customWidth="1"/>
    <col min="12557" max="12557" width="45.28515625" customWidth="1"/>
    <col min="12558" max="12558" width="14.85546875" customWidth="1"/>
    <col min="12559" max="12559" width="12.28515625" customWidth="1"/>
    <col min="12560" max="12561" width="11.140625" customWidth="1"/>
    <col min="12562" max="12562" width="12.42578125" customWidth="1"/>
    <col min="12563" max="12563" width="11.42578125" customWidth="1"/>
    <col min="12564" max="12564" width="13.5703125" customWidth="1"/>
    <col min="12803" max="12803" width="23.140625" customWidth="1"/>
    <col min="12804" max="12804" width="42.85546875" customWidth="1"/>
    <col min="12806" max="12806" width="11.28515625" customWidth="1"/>
    <col min="12807" max="12807" width="12.85546875" customWidth="1"/>
    <col min="12808" max="12808" width="12.140625" customWidth="1"/>
    <col min="12809" max="12809" width="11.7109375" customWidth="1"/>
    <col min="12810" max="12810" width="11.42578125" customWidth="1"/>
    <col min="12811" max="12811" width="12.7109375" customWidth="1"/>
    <col min="12812" max="12812" width="4.140625" customWidth="1"/>
    <col min="12813" max="12813" width="45.28515625" customWidth="1"/>
    <col min="12814" max="12814" width="14.85546875" customWidth="1"/>
    <col min="12815" max="12815" width="12.28515625" customWidth="1"/>
    <col min="12816" max="12817" width="11.140625" customWidth="1"/>
    <col min="12818" max="12818" width="12.42578125" customWidth="1"/>
    <col min="12819" max="12819" width="11.42578125" customWidth="1"/>
    <col min="12820" max="12820" width="13.5703125" customWidth="1"/>
    <col min="13059" max="13059" width="23.140625" customWidth="1"/>
    <col min="13060" max="13060" width="42.85546875" customWidth="1"/>
    <col min="13062" max="13062" width="11.28515625" customWidth="1"/>
    <col min="13063" max="13063" width="12.85546875" customWidth="1"/>
    <col min="13064" max="13064" width="12.140625" customWidth="1"/>
    <col min="13065" max="13065" width="11.7109375" customWidth="1"/>
    <col min="13066" max="13066" width="11.42578125" customWidth="1"/>
    <col min="13067" max="13067" width="12.7109375" customWidth="1"/>
    <col min="13068" max="13068" width="4.140625" customWidth="1"/>
    <col min="13069" max="13069" width="45.28515625" customWidth="1"/>
    <col min="13070" max="13070" width="14.85546875" customWidth="1"/>
    <col min="13071" max="13071" width="12.28515625" customWidth="1"/>
    <col min="13072" max="13073" width="11.140625" customWidth="1"/>
    <col min="13074" max="13074" width="12.42578125" customWidth="1"/>
    <col min="13075" max="13075" width="11.42578125" customWidth="1"/>
    <col min="13076" max="13076" width="13.5703125" customWidth="1"/>
    <col min="13315" max="13315" width="23.140625" customWidth="1"/>
    <col min="13316" max="13316" width="42.85546875" customWidth="1"/>
    <col min="13318" max="13318" width="11.28515625" customWidth="1"/>
    <col min="13319" max="13319" width="12.85546875" customWidth="1"/>
    <col min="13320" max="13320" width="12.140625" customWidth="1"/>
    <col min="13321" max="13321" width="11.7109375" customWidth="1"/>
    <col min="13322" max="13322" width="11.42578125" customWidth="1"/>
    <col min="13323" max="13323" width="12.7109375" customWidth="1"/>
    <col min="13324" max="13324" width="4.140625" customWidth="1"/>
    <col min="13325" max="13325" width="45.28515625" customWidth="1"/>
    <col min="13326" max="13326" width="14.85546875" customWidth="1"/>
    <col min="13327" max="13327" width="12.28515625" customWidth="1"/>
    <col min="13328" max="13329" width="11.140625" customWidth="1"/>
    <col min="13330" max="13330" width="12.42578125" customWidth="1"/>
    <col min="13331" max="13331" width="11.42578125" customWidth="1"/>
    <col min="13332" max="13332" width="13.5703125" customWidth="1"/>
    <col min="13571" max="13571" width="23.140625" customWidth="1"/>
    <col min="13572" max="13572" width="42.85546875" customWidth="1"/>
    <col min="13574" max="13574" width="11.28515625" customWidth="1"/>
    <col min="13575" max="13575" width="12.85546875" customWidth="1"/>
    <col min="13576" max="13576" width="12.140625" customWidth="1"/>
    <col min="13577" max="13577" width="11.7109375" customWidth="1"/>
    <col min="13578" max="13578" width="11.42578125" customWidth="1"/>
    <col min="13579" max="13579" width="12.7109375" customWidth="1"/>
    <col min="13580" max="13580" width="4.140625" customWidth="1"/>
    <col min="13581" max="13581" width="45.28515625" customWidth="1"/>
    <col min="13582" max="13582" width="14.85546875" customWidth="1"/>
    <col min="13583" max="13583" width="12.28515625" customWidth="1"/>
    <col min="13584" max="13585" width="11.140625" customWidth="1"/>
    <col min="13586" max="13586" width="12.42578125" customWidth="1"/>
    <col min="13587" max="13587" width="11.42578125" customWidth="1"/>
    <col min="13588" max="13588" width="13.5703125" customWidth="1"/>
    <col min="13827" max="13827" width="23.140625" customWidth="1"/>
    <col min="13828" max="13828" width="42.85546875" customWidth="1"/>
    <col min="13830" max="13830" width="11.28515625" customWidth="1"/>
    <col min="13831" max="13831" width="12.85546875" customWidth="1"/>
    <col min="13832" max="13832" width="12.140625" customWidth="1"/>
    <col min="13833" max="13833" width="11.7109375" customWidth="1"/>
    <col min="13834" max="13834" width="11.42578125" customWidth="1"/>
    <col min="13835" max="13835" width="12.7109375" customWidth="1"/>
    <col min="13836" max="13836" width="4.140625" customWidth="1"/>
    <col min="13837" max="13837" width="45.28515625" customWidth="1"/>
    <col min="13838" max="13838" width="14.85546875" customWidth="1"/>
    <col min="13839" max="13839" width="12.28515625" customWidth="1"/>
    <col min="13840" max="13841" width="11.140625" customWidth="1"/>
    <col min="13842" max="13842" width="12.42578125" customWidth="1"/>
    <col min="13843" max="13843" width="11.42578125" customWidth="1"/>
    <col min="13844" max="13844" width="13.5703125" customWidth="1"/>
    <col min="14083" max="14083" width="23.140625" customWidth="1"/>
    <col min="14084" max="14084" width="42.85546875" customWidth="1"/>
    <col min="14086" max="14086" width="11.28515625" customWidth="1"/>
    <col min="14087" max="14087" width="12.85546875" customWidth="1"/>
    <col min="14088" max="14088" width="12.140625" customWidth="1"/>
    <col min="14089" max="14089" width="11.7109375" customWidth="1"/>
    <col min="14090" max="14090" width="11.42578125" customWidth="1"/>
    <col min="14091" max="14091" width="12.7109375" customWidth="1"/>
    <col min="14092" max="14092" width="4.140625" customWidth="1"/>
    <col min="14093" max="14093" width="45.28515625" customWidth="1"/>
    <col min="14094" max="14094" width="14.85546875" customWidth="1"/>
    <col min="14095" max="14095" width="12.28515625" customWidth="1"/>
    <col min="14096" max="14097" width="11.140625" customWidth="1"/>
    <col min="14098" max="14098" width="12.42578125" customWidth="1"/>
    <col min="14099" max="14099" width="11.42578125" customWidth="1"/>
    <col min="14100" max="14100" width="13.5703125" customWidth="1"/>
    <col min="14339" max="14339" width="23.140625" customWidth="1"/>
    <col min="14340" max="14340" width="42.85546875" customWidth="1"/>
    <col min="14342" max="14342" width="11.28515625" customWidth="1"/>
    <col min="14343" max="14343" width="12.85546875" customWidth="1"/>
    <col min="14344" max="14344" width="12.140625" customWidth="1"/>
    <col min="14345" max="14345" width="11.7109375" customWidth="1"/>
    <col min="14346" max="14346" width="11.42578125" customWidth="1"/>
    <col min="14347" max="14347" width="12.7109375" customWidth="1"/>
    <col min="14348" max="14348" width="4.140625" customWidth="1"/>
    <col min="14349" max="14349" width="45.28515625" customWidth="1"/>
    <col min="14350" max="14350" width="14.85546875" customWidth="1"/>
    <col min="14351" max="14351" width="12.28515625" customWidth="1"/>
    <col min="14352" max="14353" width="11.140625" customWidth="1"/>
    <col min="14354" max="14354" width="12.42578125" customWidth="1"/>
    <col min="14355" max="14355" width="11.42578125" customWidth="1"/>
    <col min="14356" max="14356" width="13.5703125" customWidth="1"/>
    <col min="14595" max="14595" width="23.140625" customWidth="1"/>
    <col min="14596" max="14596" width="42.85546875" customWidth="1"/>
    <col min="14598" max="14598" width="11.28515625" customWidth="1"/>
    <col min="14599" max="14599" width="12.85546875" customWidth="1"/>
    <col min="14600" max="14600" width="12.140625" customWidth="1"/>
    <col min="14601" max="14601" width="11.7109375" customWidth="1"/>
    <col min="14602" max="14602" width="11.42578125" customWidth="1"/>
    <col min="14603" max="14603" width="12.7109375" customWidth="1"/>
    <col min="14604" max="14604" width="4.140625" customWidth="1"/>
    <col min="14605" max="14605" width="45.28515625" customWidth="1"/>
    <col min="14606" max="14606" width="14.85546875" customWidth="1"/>
    <col min="14607" max="14607" width="12.28515625" customWidth="1"/>
    <col min="14608" max="14609" width="11.140625" customWidth="1"/>
    <col min="14610" max="14610" width="12.42578125" customWidth="1"/>
    <col min="14611" max="14611" width="11.42578125" customWidth="1"/>
    <col min="14612" max="14612" width="13.5703125" customWidth="1"/>
    <col min="14851" max="14851" width="23.140625" customWidth="1"/>
    <col min="14852" max="14852" width="42.85546875" customWidth="1"/>
    <col min="14854" max="14854" width="11.28515625" customWidth="1"/>
    <col min="14855" max="14855" width="12.85546875" customWidth="1"/>
    <col min="14856" max="14856" width="12.140625" customWidth="1"/>
    <col min="14857" max="14857" width="11.7109375" customWidth="1"/>
    <col min="14858" max="14858" width="11.42578125" customWidth="1"/>
    <col min="14859" max="14859" width="12.7109375" customWidth="1"/>
    <col min="14860" max="14860" width="4.140625" customWidth="1"/>
    <col min="14861" max="14861" width="45.28515625" customWidth="1"/>
    <col min="14862" max="14862" width="14.85546875" customWidth="1"/>
    <col min="14863" max="14863" width="12.28515625" customWidth="1"/>
    <col min="14864" max="14865" width="11.140625" customWidth="1"/>
    <col min="14866" max="14866" width="12.42578125" customWidth="1"/>
    <col min="14867" max="14867" width="11.42578125" customWidth="1"/>
    <col min="14868" max="14868" width="13.5703125" customWidth="1"/>
    <col min="15107" max="15107" width="23.140625" customWidth="1"/>
    <col min="15108" max="15108" width="42.85546875" customWidth="1"/>
    <col min="15110" max="15110" width="11.28515625" customWidth="1"/>
    <col min="15111" max="15111" width="12.85546875" customWidth="1"/>
    <col min="15112" max="15112" width="12.140625" customWidth="1"/>
    <col min="15113" max="15113" width="11.7109375" customWidth="1"/>
    <col min="15114" max="15114" width="11.42578125" customWidth="1"/>
    <col min="15115" max="15115" width="12.7109375" customWidth="1"/>
    <col min="15116" max="15116" width="4.140625" customWidth="1"/>
    <col min="15117" max="15117" width="45.28515625" customWidth="1"/>
    <col min="15118" max="15118" width="14.85546875" customWidth="1"/>
    <col min="15119" max="15119" width="12.28515625" customWidth="1"/>
    <col min="15120" max="15121" width="11.140625" customWidth="1"/>
    <col min="15122" max="15122" width="12.42578125" customWidth="1"/>
    <col min="15123" max="15123" width="11.42578125" customWidth="1"/>
    <col min="15124" max="15124" width="13.5703125" customWidth="1"/>
    <col min="15363" max="15363" width="23.140625" customWidth="1"/>
    <col min="15364" max="15364" width="42.85546875" customWidth="1"/>
    <col min="15366" max="15366" width="11.28515625" customWidth="1"/>
    <col min="15367" max="15367" width="12.85546875" customWidth="1"/>
    <col min="15368" max="15368" width="12.140625" customWidth="1"/>
    <col min="15369" max="15369" width="11.7109375" customWidth="1"/>
    <col min="15370" max="15370" width="11.42578125" customWidth="1"/>
    <col min="15371" max="15371" width="12.7109375" customWidth="1"/>
    <col min="15372" max="15372" width="4.140625" customWidth="1"/>
    <col min="15373" max="15373" width="45.28515625" customWidth="1"/>
    <col min="15374" max="15374" width="14.85546875" customWidth="1"/>
    <col min="15375" max="15375" width="12.28515625" customWidth="1"/>
    <col min="15376" max="15377" width="11.140625" customWidth="1"/>
    <col min="15378" max="15378" width="12.42578125" customWidth="1"/>
    <col min="15379" max="15379" width="11.42578125" customWidth="1"/>
    <col min="15380" max="15380" width="13.5703125" customWidth="1"/>
    <col min="15619" max="15619" width="23.140625" customWidth="1"/>
    <col min="15620" max="15620" width="42.85546875" customWidth="1"/>
    <col min="15622" max="15622" width="11.28515625" customWidth="1"/>
    <col min="15623" max="15623" width="12.85546875" customWidth="1"/>
    <col min="15624" max="15624" width="12.140625" customWidth="1"/>
    <col min="15625" max="15625" width="11.7109375" customWidth="1"/>
    <col min="15626" max="15626" width="11.42578125" customWidth="1"/>
    <col min="15627" max="15627" width="12.7109375" customWidth="1"/>
    <col min="15628" max="15628" width="4.140625" customWidth="1"/>
    <col min="15629" max="15629" width="45.28515625" customWidth="1"/>
    <col min="15630" max="15630" width="14.85546875" customWidth="1"/>
    <col min="15631" max="15631" width="12.28515625" customWidth="1"/>
    <col min="15632" max="15633" width="11.140625" customWidth="1"/>
    <col min="15634" max="15634" width="12.42578125" customWidth="1"/>
    <col min="15635" max="15635" width="11.42578125" customWidth="1"/>
    <col min="15636" max="15636" width="13.5703125" customWidth="1"/>
    <col min="15875" max="15875" width="23.140625" customWidth="1"/>
    <col min="15876" max="15876" width="42.85546875" customWidth="1"/>
    <col min="15878" max="15878" width="11.28515625" customWidth="1"/>
    <col min="15879" max="15879" width="12.85546875" customWidth="1"/>
    <col min="15880" max="15880" width="12.140625" customWidth="1"/>
    <col min="15881" max="15881" width="11.7109375" customWidth="1"/>
    <col min="15882" max="15882" width="11.42578125" customWidth="1"/>
    <col min="15883" max="15883" width="12.7109375" customWidth="1"/>
    <col min="15884" max="15884" width="4.140625" customWidth="1"/>
    <col min="15885" max="15885" width="45.28515625" customWidth="1"/>
    <col min="15886" max="15886" width="14.85546875" customWidth="1"/>
    <col min="15887" max="15887" width="12.28515625" customWidth="1"/>
    <col min="15888" max="15889" width="11.140625" customWidth="1"/>
    <col min="15890" max="15890" width="12.42578125" customWidth="1"/>
    <col min="15891" max="15891" width="11.42578125" customWidth="1"/>
    <col min="15892" max="15892" width="13.5703125" customWidth="1"/>
    <col min="16131" max="16131" width="23.140625" customWidth="1"/>
    <col min="16132" max="16132" width="42.85546875" customWidth="1"/>
    <col min="16134" max="16134" width="11.28515625" customWidth="1"/>
    <col min="16135" max="16135" width="12.85546875" customWidth="1"/>
    <col min="16136" max="16136" width="12.140625" customWidth="1"/>
    <col min="16137" max="16137" width="11.7109375" customWidth="1"/>
    <col min="16138" max="16138" width="11.42578125" customWidth="1"/>
    <col min="16139" max="16139" width="12.7109375" customWidth="1"/>
    <col min="16140" max="16140" width="4.140625" customWidth="1"/>
    <col min="16141" max="16141" width="45.28515625" customWidth="1"/>
    <col min="16142" max="16142" width="14.85546875" customWidth="1"/>
    <col min="16143" max="16143" width="12.28515625" customWidth="1"/>
    <col min="16144" max="16145" width="11.140625" customWidth="1"/>
    <col min="16146" max="16146" width="12.42578125" customWidth="1"/>
    <col min="16147" max="16147" width="11.42578125" customWidth="1"/>
    <col min="16148" max="16148" width="13.5703125" customWidth="1"/>
  </cols>
  <sheetData>
    <row r="1" spans="1:34" ht="18.75" x14ac:dyDescent="0.3">
      <c r="I1" s="120"/>
      <c r="K1" s="2"/>
      <c r="L1" s="2" t="s">
        <v>202</v>
      </c>
      <c r="M1" s="2"/>
      <c r="N1" s="2"/>
      <c r="O1" s="2"/>
      <c r="P1" s="2"/>
      <c r="Q1" s="2"/>
      <c r="R1" s="2"/>
      <c r="S1" s="2"/>
      <c r="T1" s="2"/>
      <c r="U1" s="5"/>
      <c r="V1" s="3"/>
      <c r="W1" s="3"/>
      <c r="X1" s="6"/>
      <c r="Y1" s="6"/>
    </row>
    <row r="2" spans="1:34" ht="18.75" x14ac:dyDescent="0.3">
      <c r="A2" s="1" t="s">
        <v>1</v>
      </c>
      <c r="B2" s="2" t="s">
        <v>202</v>
      </c>
      <c r="C2" s="1"/>
      <c r="D2" s="1"/>
      <c r="E2" s="1"/>
      <c r="F2" s="1"/>
      <c r="G2" s="3"/>
      <c r="H2" s="3"/>
      <c r="I2" s="101"/>
      <c r="K2" s="2" t="s">
        <v>0</v>
      </c>
      <c r="L2" s="2"/>
      <c r="M2" s="2"/>
      <c r="N2" s="2"/>
      <c r="O2" s="2"/>
      <c r="P2" s="2"/>
      <c r="Q2" s="2"/>
      <c r="R2" s="2"/>
      <c r="S2" s="2"/>
      <c r="T2" s="2"/>
      <c r="U2" s="5"/>
      <c r="V2" s="3"/>
      <c r="W2" s="3"/>
      <c r="X2" s="6"/>
      <c r="Y2" s="6"/>
    </row>
    <row r="3" spans="1:34" ht="18.75" x14ac:dyDescent="0.3">
      <c r="A3" s="2" t="s">
        <v>0</v>
      </c>
      <c r="B3" s="2"/>
      <c r="C3" s="2"/>
      <c r="D3" s="2"/>
      <c r="E3" s="2"/>
      <c r="F3" s="2"/>
      <c r="G3" s="3"/>
      <c r="H3" s="3"/>
      <c r="I3" s="101"/>
      <c r="J3" s="2" t="s">
        <v>164</v>
      </c>
      <c r="K3" s="2"/>
      <c r="L3" s="2"/>
      <c r="M3" s="2"/>
      <c r="N3" s="2"/>
      <c r="O3" s="2"/>
      <c r="P3" s="3"/>
      <c r="Q3" s="2"/>
      <c r="R3" s="2"/>
      <c r="S3" s="2"/>
      <c r="T3" s="2"/>
      <c r="U3" s="5"/>
      <c r="V3" s="3"/>
      <c r="W3" s="3"/>
      <c r="X3" s="6"/>
      <c r="Y3" s="6"/>
    </row>
    <row r="4" spans="1:34" ht="18.75" x14ac:dyDescent="0.3">
      <c r="A4" s="2" t="s">
        <v>164</v>
      </c>
      <c r="B4" s="2"/>
      <c r="C4" s="2"/>
      <c r="D4" s="2"/>
      <c r="E4" s="2"/>
      <c r="F4" s="2"/>
      <c r="G4" s="3"/>
      <c r="H4" s="3"/>
      <c r="I4" s="101"/>
      <c r="J4" s="2" t="s">
        <v>165</v>
      </c>
      <c r="K4" s="2" t="s">
        <v>188</v>
      </c>
      <c r="L4" s="2"/>
      <c r="M4" s="2"/>
      <c r="N4" s="2"/>
      <c r="O4" s="2"/>
      <c r="P4" s="3"/>
      <c r="Q4" s="2"/>
      <c r="R4" s="2"/>
      <c r="S4" s="2"/>
      <c r="T4" s="2"/>
      <c r="U4" s="5"/>
      <c r="V4" s="3"/>
      <c r="W4" s="3"/>
      <c r="X4" s="6"/>
      <c r="Y4" s="6"/>
    </row>
    <row r="5" spans="1:34" ht="18.75" x14ac:dyDescent="0.3">
      <c r="A5" s="2" t="s">
        <v>188</v>
      </c>
      <c r="B5" s="2"/>
      <c r="C5" s="2"/>
      <c r="D5" s="2"/>
      <c r="E5" s="2"/>
      <c r="F5" s="2"/>
      <c r="G5" s="3"/>
      <c r="H5" s="3"/>
      <c r="I5" s="101"/>
      <c r="J5" s="2" t="s">
        <v>173</v>
      </c>
      <c r="K5" s="2" t="s">
        <v>181</v>
      </c>
      <c r="L5" s="2"/>
      <c r="M5" s="2"/>
      <c r="N5" s="2"/>
      <c r="O5" s="2"/>
      <c r="P5" s="3"/>
      <c r="Q5" s="2"/>
      <c r="R5" s="2"/>
      <c r="S5" s="2"/>
      <c r="T5" s="2"/>
      <c r="U5" s="5"/>
      <c r="V5" s="3"/>
      <c r="W5" s="3"/>
      <c r="X5" s="6"/>
      <c r="Y5" s="6"/>
    </row>
    <row r="6" spans="1:34" ht="18.75" x14ac:dyDescent="0.3">
      <c r="A6" s="2" t="s">
        <v>181</v>
      </c>
      <c r="B6" s="2"/>
      <c r="C6" s="2"/>
      <c r="D6" s="2"/>
      <c r="E6" s="2"/>
      <c r="F6" s="2"/>
      <c r="G6" s="3"/>
      <c r="H6" s="3"/>
      <c r="I6" s="101"/>
      <c r="J6" s="5"/>
      <c r="K6" s="5"/>
      <c r="L6" s="5"/>
      <c r="M6" s="5"/>
      <c r="N6" s="5"/>
      <c r="O6" s="5"/>
      <c r="P6" s="3"/>
      <c r="Q6" s="5"/>
      <c r="R6" s="5"/>
      <c r="S6" s="5"/>
      <c r="T6" s="5"/>
      <c r="U6" s="5"/>
      <c r="V6" s="3"/>
      <c r="W6" s="3"/>
      <c r="X6" s="6"/>
      <c r="Y6" s="6"/>
      <c r="AF6" s="87"/>
      <c r="AG6" s="87"/>
      <c r="AH6" s="87"/>
    </row>
    <row r="7" spans="1:34" ht="15.75" x14ac:dyDescent="0.25">
      <c r="A7" s="5"/>
      <c r="B7" s="5" t="s">
        <v>1</v>
      </c>
      <c r="C7" s="5"/>
      <c r="D7" s="5"/>
      <c r="E7" s="5"/>
      <c r="F7" s="5"/>
      <c r="G7" s="3"/>
      <c r="H7" s="3"/>
      <c r="I7" s="121"/>
      <c r="K7" s="3" t="s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6"/>
      <c r="Y7" s="6"/>
      <c r="AC7" s="95"/>
      <c r="AE7" s="87"/>
      <c r="AF7" s="87"/>
      <c r="AG7" s="87"/>
      <c r="AH7" s="87"/>
    </row>
    <row r="8" spans="1:34" ht="16.5" thickBot="1" x14ac:dyDescent="0.3">
      <c r="A8" s="5" t="s">
        <v>1</v>
      </c>
      <c r="B8" s="5"/>
      <c r="C8" s="5"/>
      <c r="D8" s="5"/>
      <c r="E8" s="5"/>
      <c r="F8" s="5"/>
      <c r="G8" s="3"/>
      <c r="H8" s="3"/>
      <c r="I8" s="101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AE8" s="87"/>
      <c r="AF8" s="87"/>
      <c r="AG8" s="87"/>
      <c r="AH8" s="87"/>
    </row>
    <row r="9" spans="1:34" ht="16.5" thickBot="1" x14ac:dyDescent="0.3">
      <c r="A9" s="7" t="s">
        <v>3</v>
      </c>
      <c r="B9" s="8"/>
      <c r="C9" s="9"/>
      <c r="D9" s="9"/>
      <c r="E9" s="9"/>
      <c r="F9" s="9"/>
      <c r="G9" s="9"/>
      <c r="H9" s="10"/>
      <c r="I9" s="101"/>
      <c r="J9" s="55"/>
      <c r="K9" s="56"/>
      <c r="L9" s="57" t="s">
        <v>5</v>
      </c>
      <c r="M9" s="58" t="s">
        <v>184</v>
      </c>
      <c r="N9" s="58" t="s">
        <v>112</v>
      </c>
      <c r="O9" s="58" t="s">
        <v>112</v>
      </c>
      <c r="P9" s="58" t="s">
        <v>113</v>
      </c>
      <c r="Q9" s="58" t="s">
        <v>114</v>
      </c>
      <c r="R9" s="57" t="s">
        <v>115</v>
      </c>
      <c r="S9" s="58" t="s">
        <v>170</v>
      </c>
      <c r="T9" s="58" t="s">
        <v>6</v>
      </c>
      <c r="U9" s="59"/>
      <c r="V9" s="60" t="s">
        <v>7</v>
      </c>
      <c r="W9" s="60"/>
      <c r="X9" s="60" t="s">
        <v>1</v>
      </c>
      <c r="Y9" s="61" t="s">
        <v>1</v>
      </c>
      <c r="Z9" s="88"/>
      <c r="AC9" s="72"/>
      <c r="AD9" s="72"/>
      <c r="AE9" s="87"/>
      <c r="AF9" s="87"/>
      <c r="AG9" s="87"/>
      <c r="AH9" s="87"/>
    </row>
    <row r="10" spans="1:34" ht="15.75" x14ac:dyDescent="0.25">
      <c r="A10" s="11" t="s">
        <v>4</v>
      </c>
      <c r="B10" s="12">
        <f>B12</f>
        <v>6442.2</v>
      </c>
      <c r="C10" s="13"/>
      <c r="D10" s="13"/>
      <c r="E10" s="13"/>
      <c r="F10" s="13"/>
      <c r="G10" s="13"/>
      <c r="H10" s="14"/>
      <c r="I10" s="101"/>
      <c r="J10" s="62"/>
      <c r="K10" s="63"/>
      <c r="L10" s="64" t="s">
        <v>10</v>
      </c>
      <c r="M10" s="64" t="s">
        <v>185</v>
      </c>
      <c r="N10" s="64" t="s">
        <v>116</v>
      </c>
      <c r="O10" s="64" t="s">
        <v>116</v>
      </c>
      <c r="P10" s="64" t="s">
        <v>117</v>
      </c>
      <c r="Q10" s="64" t="s">
        <v>116</v>
      </c>
      <c r="R10" s="64" t="s">
        <v>116</v>
      </c>
      <c r="S10" s="64" t="s">
        <v>171</v>
      </c>
      <c r="T10" s="64" t="s">
        <v>11</v>
      </c>
      <c r="U10" s="64" t="s">
        <v>12</v>
      </c>
      <c r="V10" s="64" t="s">
        <v>13</v>
      </c>
      <c r="W10" s="64" t="s">
        <v>14</v>
      </c>
      <c r="X10" s="64" t="s">
        <v>15</v>
      </c>
      <c r="Y10" s="64" t="s">
        <v>16</v>
      </c>
      <c r="Z10" s="138"/>
      <c r="AA10" s="137"/>
      <c r="AD10" s="72"/>
      <c r="AF10" s="87"/>
      <c r="AH10" s="87"/>
    </row>
    <row r="11" spans="1:34" ht="16.5" thickBot="1" x14ac:dyDescent="0.3">
      <c r="A11" s="15" t="s">
        <v>8</v>
      </c>
      <c r="B11" s="16" t="s">
        <v>9</v>
      </c>
      <c r="C11" s="17"/>
      <c r="D11" s="17"/>
      <c r="E11" s="17"/>
      <c r="F11" s="17"/>
      <c r="G11" s="17"/>
      <c r="H11" s="18"/>
      <c r="I11" s="101"/>
      <c r="J11" s="62"/>
      <c r="K11" s="63"/>
      <c r="L11" s="65" t="s">
        <v>1</v>
      </c>
      <c r="M11" s="65"/>
      <c r="N11" s="65" t="s">
        <v>118</v>
      </c>
      <c r="O11" s="65" t="s">
        <v>152</v>
      </c>
      <c r="P11" s="65" t="s">
        <v>116</v>
      </c>
      <c r="Q11" s="65"/>
      <c r="R11" s="65"/>
      <c r="S11" s="65"/>
      <c r="T11" s="65" t="s">
        <v>18</v>
      </c>
      <c r="U11" s="65"/>
      <c r="V11" s="65"/>
      <c r="W11" s="65"/>
      <c r="X11" s="65"/>
      <c r="Y11" s="65"/>
      <c r="AA11" s="137"/>
      <c r="AD11" s="72"/>
      <c r="AF11" s="87"/>
      <c r="AG11" s="87"/>
    </row>
    <row r="12" spans="1:34" ht="16.5" thickBot="1" x14ac:dyDescent="0.3">
      <c r="A12" s="19" t="s">
        <v>17</v>
      </c>
      <c r="B12" s="12">
        <v>6442.2</v>
      </c>
      <c r="C12" s="13"/>
      <c r="D12" s="13"/>
      <c r="E12" s="13"/>
      <c r="F12" s="13"/>
      <c r="G12" s="13"/>
      <c r="H12" s="14"/>
      <c r="I12" s="101"/>
      <c r="J12" s="66"/>
      <c r="K12" s="67"/>
      <c r="L12" s="65" t="s">
        <v>20</v>
      </c>
      <c r="M12" s="65" t="s">
        <v>20</v>
      </c>
      <c r="N12" s="65" t="s">
        <v>20</v>
      </c>
      <c r="O12" s="65" t="s">
        <v>20</v>
      </c>
      <c r="P12" s="65" t="s">
        <v>20</v>
      </c>
      <c r="Q12" s="65" t="s">
        <v>20</v>
      </c>
      <c r="R12" s="65" t="s">
        <v>20</v>
      </c>
      <c r="S12" s="65" t="s">
        <v>20</v>
      </c>
      <c r="T12" s="65" t="s">
        <v>21</v>
      </c>
      <c r="U12" s="65" t="s">
        <v>20</v>
      </c>
      <c r="V12" s="65" t="s">
        <v>20</v>
      </c>
      <c r="W12" s="65" t="s">
        <v>20</v>
      </c>
      <c r="X12" s="65" t="s">
        <v>20</v>
      </c>
      <c r="Y12" s="65" t="s">
        <v>20</v>
      </c>
      <c r="AA12" s="138"/>
      <c r="AC12" s="72"/>
      <c r="AD12" s="72"/>
    </row>
    <row r="13" spans="1:34" ht="16.5" thickBot="1" x14ac:dyDescent="0.3">
      <c r="A13" s="20" t="s">
        <v>19</v>
      </c>
      <c r="B13" s="21">
        <v>0</v>
      </c>
      <c r="C13" s="22"/>
      <c r="D13" s="22"/>
      <c r="E13" s="22"/>
      <c r="F13" s="22"/>
      <c r="G13" s="22"/>
      <c r="H13" s="23"/>
      <c r="I13" s="101"/>
      <c r="J13" s="68" t="s">
        <v>25</v>
      </c>
      <c r="K13" s="69" t="s">
        <v>189</v>
      </c>
      <c r="L13" s="75">
        <v>-66004.720999998972</v>
      </c>
      <c r="M13" s="75">
        <v>-4572.6300000000047</v>
      </c>
      <c r="N13" s="70"/>
      <c r="O13" s="70"/>
      <c r="P13" s="70"/>
      <c r="Q13" s="70"/>
      <c r="R13" s="70"/>
      <c r="S13" s="70"/>
      <c r="T13" s="71"/>
      <c r="U13" s="86"/>
      <c r="V13" s="71"/>
      <c r="W13" s="71"/>
      <c r="X13" s="71"/>
      <c r="Y13" s="26"/>
      <c r="AA13" s="137"/>
    </row>
    <row r="14" spans="1:34" ht="15.75" x14ac:dyDescent="0.25">
      <c r="A14" s="105"/>
      <c r="B14" s="105"/>
      <c r="C14" s="48" t="s">
        <v>22</v>
      </c>
      <c r="D14" s="49"/>
      <c r="E14" s="48" t="s">
        <v>23</v>
      </c>
      <c r="F14" s="49"/>
      <c r="G14" s="48" t="s">
        <v>24</v>
      </c>
      <c r="H14" s="49"/>
      <c r="I14" s="121"/>
      <c r="J14" s="62"/>
      <c r="K14" s="76"/>
      <c r="L14" s="134"/>
      <c r="M14" s="134"/>
      <c r="N14" s="78"/>
      <c r="O14" s="78"/>
      <c r="P14" s="78"/>
      <c r="Q14" s="78"/>
      <c r="R14" s="78"/>
      <c r="S14" s="78"/>
      <c r="T14" s="134"/>
      <c r="U14" s="134"/>
      <c r="V14" s="134"/>
      <c r="W14" s="134"/>
      <c r="X14" s="134"/>
      <c r="Y14" s="91"/>
      <c r="AA14" s="137"/>
      <c r="AD14" s="72"/>
    </row>
    <row r="15" spans="1:34" ht="15.75" x14ac:dyDescent="0.25">
      <c r="A15" s="24" t="s">
        <v>26</v>
      </c>
      <c r="B15" s="27" t="s">
        <v>27</v>
      </c>
      <c r="C15" s="28" t="s">
        <v>28</v>
      </c>
      <c r="D15" s="29" t="s">
        <v>29</v>
      </c>
      <c r="E15" s="28" t="s">
        <v>28</v>
      </c>
      <c r="F15" s="29" t="s">
        <v>29</v>
      </c>
      <c r="G15" s="28" t="s">
        <v>28</v>
      </c>
      <c r="H15" s="29" t="s">
        <v>29</v>
      </c>
      <c r="I15" s="121"/>
      <c r="J15" s="73">
        <v>1</v>
      </c>
      <c r="K15" s="74" t="s">
        <v>190</v>
      </c>
      <c r="L15" s="78">
        <v>562274.63999999943</v>
      </c>
      <c r="M15" s="78">
        <v>4526.109999999986</v>
      </c>
      <c r="N15" s="78">
        <v>685.69999999999982</v>
      </c>
      <c r="O15" s="78">
        <v>2760.2299999999959</v>
      </c>
      <c r="P15" s="78">
        <v>1164.1599999999999</v>
      </c>
      <c r="Q15" s="78">
        <v>751</v>
      </c>
      <c r="R15" s="78">
        <v>21299.119999999995</v>
      </c>
      <c r="S15" s="78">
        <v>-125.48000000000002</v>
      </c>
      <c r="T15" s="78">
        <v>130479.19</v>
      </c>
      <c r="U15" s="78">
        <v>0</v>
      </c>
      <c r="V15" s="78">
        <v>0</v>
      </c>
      <c r="W15" s="78">
        <v>0</v>
      </c>
      <c r="X15" s="78">
        <v>-253.38000000000034</v>
      </c>
      <c r="Y15" s="79">
        <v>130732.57</v>
      </c>
      <c r="Z15" s="138"/>
      <c r="AA15" s="148"/>
    </row>
    <row r="16" spans="1:34" ht="15.75" x14ac:dyDescent="0.25">
      <c r="A16" s="24" t="s">
        <v>30</v>
      </c>
      <c r="B16" s="24"/>
      <c r="C16" s="28" t="s">
        <v>31</v>
      </c>
      <c r="D16" s="29" t="s">
        <v>32</v>
      </c>
      <c r="E16" s="28" t="s">
        <v>31</v>
      </c>
      <c r="F16" s="29" t="s">
        <v>33</v>
      </c>
      <c r="G16" s="28" t="s">
        <v>31</v>
      </c>
      <c r="H16" s="29" t="s">
        <v>33</v>
      </c>
      <c r="I16" s="101"/>
      <c r="J16" s="73"/>
      <c r="K16" s="74"/>
      <c r="L16" s="78"/>
      <c r="M16" s="78"/>
      <c r="N16" s="96"/>
      <c r="O16" s="96"/>
      <c r="P16" s="96"/>
      <c r="Q16" s="96"/>
      <c r="R16" s="96"/>
      <c r="S16" s="96"/>
      <c r="T16" s="78"/>
      <c r="U16" s="78"/>
      <c r="V16" s="78"/>
      <c r="W16" s="78"/>
      <c r="X16" s="78"/>
      <c r="Y16" s="79"/>
      <c r="Z16" s="138"/>
      <c r="AA16" s="148"/>
      <c r="AD16" s="72"/>
    </row>
    <row r="17" spans="1:50" ht="15.75" x14ac:dyDescent="0.25">
      <c r="A17" s="24"/>
      <c r="B17" s="24"/>
      <c r="C17" s="11"/>
      <c r="D17" s="29" t="s">
        <v>34</v>
      </c>
      <c r="E17" s="11"/>
      <c r="F17" s="29" t="s">
        <v>34</v>
      </c>
      <c r="G17" s="11"/>
      <c r="H17" s="29" t="s">
        <v>34</v>
      </c>
      <c r="I17" s="101"/>
      <c r="J17" s="73">
        <v>2</v>
      </c>
      <c r="K17" s="74" t="s">
        <v>191</v>
      </c>
      <c r="L17" s="78">
        <v>3222903.8200000003</v>
      </c>
      <c r="M17" s="78">
        <v>0</v>
      </c>
      <c r="N17" s="78">
        <v>-1507.2</v>
      </c>
      <c r="O17" s="78">
        <v>-5716.53</v>
      </c>
      <c r="P17" s="78">
        <v>598.20000000000005</v>
      </c>
      <c r="Q17" s="78">
        <v>385.98</v>
      </c>
      <c r="R17" s="78">
        <v>174349.71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9">
        <v>0</v>
      </c>
      <c r="Z17" s="138"/>
      <c r="AA17" s="148"/>
    </row>
    <row r="18" spans="1:50" ht="15.75" x14ac:dyDescent="0.25">
      <c r="A18" s="31"/>
      <c r="B18" s="31"/>
      <c r="C18" s="32" t="s">
        <v>21</v>
      </c>
      <c r="D18" s="25" t="s">
        <v>20</v>
      </c>
      <c r="E18" s="32" t="s">
        <v>21</v>
      </c>
      <c r="F18" s="25" t="s">
        <v>20</v>
      </c>
      <c r="G18" s="32" t="s">
        <v>21</v>
      </c>
      <c r="H18" s="25" t="s">
        <v>20</v>
      </c>
      <c r="I18" s="101"/>
      <c r="J18" s="73"/>
      <c r="K18" s="74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9"/>
      <c r="Z18" s="138"/>
      <c r="AA18" s="148"/>
      <c r="AD18" s="72"/>
      <c r="AE18" s="72"/>
      <c r="AF18" s="72"/>
    </row>
    <row r="19" spans="1:50" ht="16.5" customHeight="1" x14ac:dyDescent="0.25">
      <c r="A19" s="106" t="s">
        <v>35</v>
      </c>
      <c r="B19" s="27" t="s">
        <v>36</v>
      </c>
      <c r="C19" s="100">
        <f>D19*6442.2*12</f>
        <v>240422.90399999998</v>
      </c>
      <c r="D19" s="33">
        <v>3.11</v>
      </c>
      <c r="E19" s="100">
        <f>F19*6442.2*12</f>
        <v>240422.90399999998</v>
      </c>
      <c r="F19" s="33">
        <v>3.11</v>
      </c>
      <c r="G19" s="100">
        <f>C19-E19</f>
        <v>0</v>
      </c>
      <c r="H19" s="33">
        <f>D19-F19</f>
        <v>0</v>
      </c>
      <c r="I19" s="50"/>
      <c r="J19" s="73">
        <v>3</v>
      </c>
      <c r="K19" s="74" t="s">
        <v>192</v>
      </c>
      <c r="L19" s="78">
        <v>3203410.8899999997</v>
      </c>
      <c r="M19" s="78">
        <v>771.04</v>
      </c>
      <c r="N19" s="78">
        <v>2156.9100000000008</v>
      </c>
      <c r="O19" s="78">
        <v>7411.53</v>
      </c>
      <c r="P19" s="78">
        <v>3248.67</v>
      </c>
      <c r="Q19" s="78">
        <v>2097.5</v>
      </c>
      <c r="R19" s="78">
        <v>172201.59999999998</v>
      </c>
      <c r="S19" s="78">
        <v>0</v>
      </c>
      <c r="T19" s="78">
        <v>0</v>
      </c>
      <c r="U19" s="78">
        <v>0</v>
      </c>
      <c r="V19" s="78">
        <v>0</v>
      </c>
      <c r="W19" s="78">
        <v>0</v>
      </c>
      <c r="X19" s="78">
        <v>0</v>
      </c>
      <c r="Y19" s="79">
        <v>0</v>
      </c>
      <c r="Z19" s="138"/>
      <c r="AA19" s="148"/>
      <c r="AD19" s="72"/>
      <c r="AH19" s="72"/>
    </row>
    <row r="20" spans="1:50" ht="16.5" customHeight="1" x14ac:dyDescent="0.25">
      <c r="A20" s="106" t="s">
        <v>37</v>
      </c>
      <c r="B20" s="27" t="s">
        <v>38</v>
      </c>
      <c r="C20" s="164"/>
      <c r="D20" s="39"/>
      <c r="E20" s="164"/>
      <c r="F20" s="39"/>
      <c r="G20" s="164"/>
      <c r="H20" s="39"/>
      <c r="I20" s="101"/>
      <c r="J20" s="73"/>
      <c r="K20" s="74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9"/>
      <c r="Z20" s="138"/>
      <c r="AA20" s="148"/>
      <c r="AE20" s="150"/>
    </row>
    <row r="21" spans="1:50" ht="16.5" customHeight="1" x14ac:dyDescent="0.25">
      <c r="A21" s="106" t="s">
        <v>39</v>
      </c>
      <c r="B21" s="27" t="s">
        <v>40</v>
      </c>
      <c r="C21" s="164"/>
      <c r="D21" s="39"/>
      <c r="E21" s="164"/>
      <c r="F21" s="39"/>
      <c r="G21" s="164"/>
      <c r="H21" s="39"/>
      <c r="I21" s="101"/>
      <c r="J21" s="73">
        <v>4</v>
      </c>
      <c r="K21" s="74" t="s">
        <v>193</v>
      </c>
      <c r="L21" s="78">
        <f>L15+L17-L19</f>
        <v>581767.5700000003</v>
      </c>
      <c r="M21" s="78">
        <f t="shared" ref="M21:S21" si="0">M15+M17-M19</f>
        <v>3755.0699999999861</v>
      </c>
      <c r="N21" s="78">
        <f t="shared" si="0"/>
        <v>-2978.4100000000008</v>
      </c>
      <c r="O21" s="78">
        <f t="shared" si="0"/>
        <v>-10367.830000000004</v>
      </c>
      <c r="P21" s="78">
        <f t="shared" si="0"/>
        <v>-1486.3100000000002</v>
      </c>
      <c r="Q21" s="78">
        <f t="shared" si="0"/>
        <v>-960.52</v>
      </c>
      <c r="R21" s="78">
        <f t="shared" si="0"/>
        <v>23447.23000000001</v>
      </c>
      <c r="S21" s="78">
        <f t="shared" si="0"/>
        <v>-125.48000000000002</v>
      </c>
      <c r="T21" s="78">
        <f>U21+V21+W21+X21+Y21</f>
        <v>130479.19</v>
      </c>
      <c r="U21" s="78">
        <f>U15+U17-U19</f>
        <v>0</v>
      </c>
      <c r="V21" s="78">
        <f t="shared" ref="V21:X21" si="1">V15+V17-V19</f>
        <v>0</v>
      </c>
      <c r="W21" s="78">
        <f t="shared" si="1"/>
        <v>0</v>
      </c>
      <c r="X21" s="78">
        <f t="shared" si="1"/>
        <v>-253.38000000000034</v>
      </c>
      <c r="Y21" s="79">
        <f>Y15+Y17-Y19</f>
        <v>130732.57</v>
      </c>
      <c r="Z21" s="138"/>
      <c r="AA21" s="148"/>
      <c r="AE21" s="150"/>
    </row>
    <row r="22" spans="1:50" ht="16.5" customHeight="1" x14ac:dyDescent="0.25">
      <c r="A22" s="106" t="s">
        <v>41</v>
      </c>
      <c r="B22" s="27" t="s">
        <v>42</v>
      </c>
      <c r="C22" s="164"/>
      <c r="D22" s="39"/>
      <c r="E22" s="164"/>
      <c r="F22" s="39"/>
      <c r="G22" s="164"/>
      <c r="H22" s="39"/>
      <c r="I22" s="101"/>
      <c r="J22" s="73"/>
      <c r="K22" s="74"/>
      <c r="L22" s="78"/>
      <c r="M22" s="78"/>
      <c r="N22" s="96"/>
      <c r="O22" s="96"/>
      <c r="P22" s="96"/>
      <c r="Q22" s="96"/>
      <c r="R22" s="96"/>
      <c r="S22" s="96"/>
      <c r="T22" s="78"/>
      <c r="U22" s="96"/>
      <c r="V22" s="96"/>
      <c r="W22" s="96"/>
      <c r="X22" s="96"/>
      <c r="Y22" s="102"/>
      <c r="Z22" s="138"/>
      <c r="AA22" s="148"/>
      <c r="AE22" s="193"/>
      <c r="AF22" s="137"/>
      <c r="AG22" s="137"/>
      <c r="AH22" s="137"/>
      <c r="AI22" s="137"/>
      <c r="AJ22" s="137"/>
      <c r="AK22" s="137"/>
      <c r="AL22" s="137"/>
      <c r="AM22" s="137"/>
      <c r="AN22" s="137"/>
      <c r="AO22" s="137"/>
    </row>
    <row r="23" spans="1:50" ht="16.5" customHeight="1" x14ac:dyDescent="0.25">
      <c r="A23" s="24" t="s">
        <v>43</v>
      </c>
      <c r="B23" s="27" t="s">
        <v>144</v>
      </c>
      <c r="C23" s="164"/>
      <c r="D23" s="39"/>
      <c r="E23" s="164"/>
      <c r="F23" s="39"/>
      <c r="G23" s="164"/>
      <c r="H23" s="39"/>
      <c r="I23" s="101"/>
      <c r="J23" s="73">
        <v>5</v>
      </c>
      <c r="K23" s="74" t="s">
        <v>48</v>
      </c>
      <c r="L23" s="78">
        <v>3144278.14</v>
      </c>
      <c r="M23" s="78">
        <v>0</v>
      </c>
      <c r="N23" s="78"/>
      <c r="O23" s="78"/>
      <c r="P23" s="78"/>
      <c r="Q23" s="78"/>
      <c r="R23" s="78"/>
      <c r="S23" s="78"/>
      <c r="T23" s="78"/>
      <c r="U23" s="78"/>
      <c r="V23" s="78"/>
      <c r="W23" s="78"/>
      <c r="X23" s="78"/>
      <c r="Y23" s="79"/>
      <c r="Z23" s="138"/>
      <c r="AA23" s="148"/>
      <c r="AE23" s="203"/>
      <c r="AF23" s="203"/>
      <c r="AG23" s="203"/>
      <c r="AH23" s="203"/>
      <c r="AI23" s="203"/>
      <c r="AJ23" s="203"/>
      <c r="AK23" s="203"/>
      <c r="AL23" s="203"/>
      <c r="AM23" s="203"/>
      <c r="AN23" s="203"/>
      <c r="AO23" s="203"/>
      <c r="AP23" s="195"/>
      <c r="AQ23" s="195"/>
      <c r="AR23" s="158"/>
      <c r="AS23" s="158"/>
      <c r="AT23" s="158"/>
      <c r="AU23" s="155"/>
      <c r="AV23" s="155"/>
      <c r="AW23" s="155"/>
      <c r="AX23" s="155"/>
    </row>
    <row r="24" spans="1:50" ht="16.5" customHeight="1" x14ac:dyDescent="0.25">
      <c r="A24" s="24" t="s">
        <v>44</v>
      </c>
      <c r="B24" s="27" t="s">
        <v>100</v>
      </c>
      <c r="C24" s="164"/>
      <c r="D24" s="39"/>
      <c r="E24" s="164"/>
      <c r="F24" s="39"/>
      <c r="G24" s="164"/>
      <c r="H24" s="39"/>
      <c r="I24" s="101"/>
      <c r="J24" s="73">
        <v>6</v>
      </c>
      <c r="K24" s="74" t="s">
        <v>50</v>
      </c>
      <c r="L24" s="78">
        <f>L17-L23</f>
        <v>78625.680000000168</v>
      </c>
      <c r="M24" s="78">
        <f>M17-M23</f>
        <v>0</v>
      </c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9"/>
      <c r="Z24" s="138"/>
      <c r="AA24" s="148"/>
      <c r="AE24" s="183"/>
      <c r="AF24" s="183"/>
      <c r="AG24" s="183"/>
      <c r="AH24" s="183"/>
      <c r="AI24" s="183"/>
      <c r="AJ24" s="183"/>
      <c r="AK24" s="183"/>
      <c r="AL24" s="183"/>
      <c r="AM24" s="183"/>
      <c r="AN24" s="183"/>
      <c r="AO24" s="183"/>
      <c r="AP24" s="183"/>
      <c r="AQ24" s="183"/>
      <c r="AR24" s="183"/>
      <c r="AS24" s="183"/>
      <c r="AT24" s="158"/>
      <c r="AU24" s="155"/>
      <c r="AV24" s="155"/>
      <c r="AW24" s="155"/>
      <c r="AX24" s="155"/>
    </row>
    <row r="25" spans="1:50" ht="15.75" customHeight="1" x14ac:dyDescent="0.25">
      <c r="A25" s="24" t="s">
        <v>45</v>
      </c>
      <c r="B25" s="27" t="s">
        <v>1</v>
      </c>
      <c r="C25" s="164"/>
      <c r="D25" s="39"/>
      <c r="E25" s="164"/>
      <c r="F25" s="39"/>
      <c r="G25" s="164"/>
      <c r="H25" s="39"/>
      <c r="I25" s="101"/>
      <c r="J25" s="73"/>
      <c r="K25" s="74" t="s">
        <v>51</v>
      </c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9"/>
      <c r="Z25" s="138"/>
      <c r="AA25" s="148"/>
      <c r="AE25" s="194"/>
      <c r="AF25" s="158"/>
      <c r="AG25" s="158"/>
      <c r="AH25" s="158"/>
      <c r="AI25" s="158"/>
      <c r="AJ25" s="158"/>
      <c r="AK25" s="158"/>
      <c r="AL25" s="158"/>
      <c r="AM25" s="158"/>
      <c r="AN25" s="158"/>
      <c r="AO25" s="158"/>
      <c r="AP25" s="158"/>
      <c r="AQ25" s="158"/>
      <c r="AR25" s="158"/>
      <c r="AS25" s="158"/>
      <c r="AT25" s="158"/>
      <c r="AU25" s="155"/>
      <c r="AV25" s="155"/>
      <c r="AW25" s="155"/>
      <c r="AX25" s="155"/>
    </row>
    <row r="26" spans="1:50" ht="15.75" customHeight="1" x14ac:dyDescent="0.25">
      <c r="A26" s="24" t="s">
        <v>46</v>
      </c>
      <c r="B26" s="27" t="s">
        <v>1</v>
      </c>
      <c r="C26" s="164"/>
      <c r="D26" s="39"/>
      <c r="E26" s="164"/>
      <c r="F26" s="39"/>
      <c r="G26" s="164"/>
      <c r="H26" s="39"/>
      <c r="I26" s="101"/>
      <c r="J26" s="73"/>
      <c r="K26" s="74" t="s">
        <v>53</v>
      </c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9"/>
      <c r="Z26" s="138"/>
      <c r="AA26" s="149"/>
      <c r="AE26" s="147"/>
      <c r="AF26" s="158"/>
      <c r="AG26" s="158"/>
      <c r="AH26" s="158"/>
      <c r="AI26" s="158"/>
      <c r="AJ26" s="158"/>
      <c r="AK26" s="158"/>
      <c r="AL26" s="158"/>
      <c r="AM26" s="158"/>
      <c r="AN26" s="158"/>
      <c r="AO26" s="158"/>
      <c r="AP26" s="158"/>
      <c r="AQ26" s="158"/>
      <c r="AR26" s="158"/>
      <c r="AS26" s="158"/>
      <c r="AT26" s="158"/>
      <c r="AU26" s="155"/>
      <c r="AV26" s="155"/>
      <c r="AW26" s="155"/>
      <c r="AX26" s="155"/>
    </row>
    <row r="27" spans="1:50" ht="15.75" x14ac:dyDescent="0.25">
      <c r="A27" s="24" t="s">
        <v>47</v>
      </c>
      <c r="B27" s="27" t="s">
        <v>1</v>
      </c>
      <c r="C27" s="164"/>
      <c r="D27" s="39"/>
      <c r="E27" s="164"/>
      <c r="F27" s="39"/>
      <c r="G27" s="164"/>
      <c r="H27" s="39"/>
      <c r="I27" s="101"/>
      <c r="J27" s="73" t="s">
        <v>1</v>
      </c>
      <c r="K27" s="74" t="s">
        <v>1</v>
      </c>
      <c r="L27" s="76"/>
      <c r="M27" s="76"/>
      <c r="N27" s="76"/>
      <c r="O27" s="76"/>
      <c r="P27" s="76"/>
      <c r="Q27" s="76"/>
      <c r="R27" s="76"/>
      <c r="S27" s="76"/>
      <c r="T27" s="78"/>
      <c r="U27" s="78"/>
      <c r="V27" s="78"/>
      <c r="W27" s="78"/>
      <c r="X27" s="78"/>
      <c r="Y27" s="77"/>
      <c r="AE27" s="147"/>
      <c r="AF27" s="158"/>
      <c r="AG27" s="158"/>
      <c r="AH27" s="158"/>
      <c r="AI27" s="158"/>
      <c r="AJ27" s="156"/>
      <c r="AK27" s="156"/>
      <c r="AL27" s="158"/>
      <c r="AM27" s="158"/>
      <c r="AN27" s="156"/>
      <c r="AO27" s="156"/>
      <c r="AP27" s="156"/>
      <c r="AQ27" s="156"/>
      <c r="AR27" s="158"/>
      <c r="AS27" s="158"/>
      <c r="AT27" s="158"/>
      <c r="AU27" s="155"/>
      <c r="AV27" s="155"/>
      <c r="AW27" s="155"/>
      <c r="AX27" s="155"/>
    </row>
    <row r="28" spans="1:50" ht="15.75" x14ac:dyDescent="0.25">
      <c r="A28" s="24"/>
      <c r="B28" s="27"/>
      <c r="C28" s="164"/>
      <c r="D28" s="39"/>
      <c r="E28" s="164"/>
      <c r="F28" s="39"/>
      <c r="G28" s="164"/>
      <c r="H28" s="39"/>
      <c r="I28" s="101"/>
      <c r="J28" s="73">
        <v>7</v>
      </c>
      <c r="K28" s="74" t="s">
        <v>58</v>
      </c>
      <c r="L28" s="78">
        <f>L19-L23</f>
        <v>59132.749999999534</v>
      </c>
      <c r="M28" s="78">
        <f>M19-M23</f>
        <v>771.04</v>
      </c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6"/>
      <c r="Y28" s="77"/>
      <c r="AE28" s="147"/>
      <c r="AF28" s="158"/>
      <c r="AG28" s="158"/>
      <c r="AH28" s="158"/>
      <c r="AI28" s="158"/>
      <c r="AJ28" s="156"/>
      <c r="AK28" s="156"/>
      <c r="AL28" s="158"/>
      <c r="AM28" s="158"/>
      <c r="AN28" s="156"/>
      <c r="AO28" s="156"/>
      <c r="AP28" s="156"/>
      <c r="AQ28" s="156"/>
      <c r="AR28" s="158"/>
      <c r="AS28" s="158"/>
      <c r="AT28" s="158"/>
      <c r="AU28" s="155"/>
      <c r="AV28" s="155"/>
      <c r="AW28" s="155"/>
      <c r="AX28" s="155"/>
    </row>
    <row r="29" spans="1:50" ht="15.75" x14ac:dyDescent="0.25">
      <c r="A29" s="42" t="s">
        <v>49</v>
      </c>
      <c r="B29" s="34" t="s">
        <v>36</v>
      </c>
      <c r="C29" s="100">
        <f>D29*6442.2*12</f>
        <v>304587.21600000001</v>
      </c>
      <c r="D29" s="35">
        <v>3.94</v>
      </c>
      <c r="E29" s="100">
        <f>F29*6442.2*12</f>
        <v>304587.21600000001</v>
      </c>
      <c r="F29" s="35">
        <v>3.94</v>
      </c>
      <c r="G29" s="100">
        <f>C29-E29</f>
        <v>0</v>
      </c>
      <c r="H29" s="35">
        <f>D29-F29</f>
        <v>0</v>
      </c>
      <c r="I29" s="101"/>
      <c r="J29" s="73"/>
      <c r="K29" s="74" t="s">
        <v>61</v>
      </c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7"/>
      <c r="AE29" s="147"/>
      <c r="AF29" s="158"/>
      <c r="AG29" s="158"/>
      <c r="AH29" s="158"/>
      <c r="AI29" s="158"/>
      <c r="AJ29" s="156"/>
      <c r="AK29" s="156"/>
      <c r="AL29" s="158"/>
      <c r="AM29" s="158"/>
      <c r="AN29" s="156"/>
      <c r="AO29" s="156"/>
      <c r="AP29" s="156"/>
      <c r="AQ29" s="156"/>
      <c r="AR29" s="158"/>
      <c r="AS29" s="158"/>
      <c r="AT29" s="158"/>
      <c r="AU29" s="155"/>
      <c r="AV29" s="155"/>
      <c r="AW29" s="155"/>
      <c r="AX29" s="155"/>
    </row>
    <row r="30" spans="1:50" ht="16.5" thickBot="1" x14ac:dyDescent="0.3">
      <c r="A30" s="106" t="s">
        <v>37</v>
      </c>
      <c r="B30" s="36" t="s">
        <v>38</v>
      </c>
      <c r="C30" s="164"/>
      <c r="D30" s="39"/>
      <c r="E30" s="164"/>
      <c r="F30" s="39"/>
      <c r="G30" s="164"/>
      <c r="H30" s="39"/>
      <c r="I30" s="101"/>
      <c r="J30" s="73"/>
      <c r="K30" s="80"/>
      <c r="L30" s="78"/>
      <c r="M30" s="78"/>
      <c r="N30" s="78"/>
      <c r="O30" s="78"/>
      <c r="P30" s="78"/>
      <c r="Q30" s="78"/>
      <c r="R30" s="78"/>
      <c r="S30" s="78"/>
      <c r="T30" s="76"/>
      <c r="U30" s="76"/>
      <c r="V30" s="76"/>
      <c r="W30" s="76"/>
      <c r="X30" s="76"/>
      <c r="Y30" s="77"/>
      <c r="AE30" s="147"/>
      <c r="AF30" s="158"/>
      <c r="AG30" s="158"/>
      <c r="AH30" s="158"/>
      <c r="AI30" s="158"/>
      <c r="AJ30" s="156"/>
      <c r="AK30" s="156"/>
      <c r="AL30" s="158"/>
      <c r="AM30" s="158"/>
      <c r="AN30" s="156"/>
      <c r="AO30" s="156"/>
      <c r="AP30" s="156"/>
      <c r="AQ30" s="156"/>
      <c r="AR30" s="158"/>
      <c r="AS30" s="158"/>
      <c r="AT30" s="158"/>
      <c r="AU30" s="155"/>
      <c r="AV30" s="155"/>
      <c r="AW30" s="155"/>
      <c r="AX30" s="155"/>
    </row>
    <row r="31" spans="1:50" ht="15.75" x14ac:dyDescent="0.25">
      <c r="A31" s="106" t="s">
        <v>52</v>
      </c>
      <c r="B31" s="36" t="s">
        <v>40</v>
      </c>
      <c r="C31" s="164"/>
      <c r="D31" s="39"/>
      <c r="E31" s="164"/>
      <c r="F31" s="39"/>
      <c r="G31" s="164"/>
      <c r="H31" s="39"/>
      <c r="I31" s="101"/>
      <c r="J31" s="68" t="s">
        <v>119</v>
      </c>
      <c r="K31" s="69" t="s">
        <v>194</v>
      </c>
      <c r="L31" s="75">
        <f>L13+L28</f>
        <v>-6871.9709999994375</v>
      </c>
      <c r="M31" s="75">
        <f>M13+M28</f>
        <v>-3801.5900000000047</v>
      </c>
      <c r="N31" s="75"/>
      <c r="O31" s="75"/>
      <c r="P31" s="75"/>
      <c r="Q31" s="75"/>
      <c r="R31" s="75"/>
      <c r="S31" s="75"/>
      <c r="T31" s="78"/>
      <c r="U31" s="78"/>
      <c r="V31" s="78"/>
      <c r="W31" s="78"/>
      <c r="X31" s="78"/>
      <c r="Y31" s="79"/>
      <c r="AE31" s="147"/>
      <c r="AF31" s="158"/>
      <c r="AG31" s="158"/>
      <c r="AH31" s="158"/>
      <c r="AI31" s="158"/>
      <c r="AJ31" s="156"/>
      <c r="AK31" s="156"/>
      <c r="AL31" s="158"/>
      <c r="AM31" s="158"/>
      <c r="AN31" s="156"/>
      <c r="AO31" s="156"/>
      <c r="AP31" s="156"/>
      <c r="AQ31" s="156"/>
      <c r="AR31" s="158"/>
      <c r="AS31" s="158"/>
      <c r="AT31" s="158"/>
      <c r="AU31" s="155"/>
      <c r="AV31" s="155"/>
      <c r="AW31" s="155"/>
      <c r="AX31" s="155"/>
    </row>
    <row r="32" spans="1:50" ht="15.75" x14ac:dyDescent="0.25">
      <c r="A32" s="106" t="s">
        <v>54</v>
      </c>
      <c r="B32" s="36" t="s">
        <v>55</v>
      </c>
      <c r="C32" s="164"/>
      <c r="D32" s="39"/>
      <c r="E32" s="164"/>
      <c r="F32" s="39"/>
      <c r="G32" s="164"/>
      <c r="H32" s="39"/>
      <c r="I32" s="101"/>
      <c r="J32" s="73"/>
      <c r="K32" s="69" t="s">
        <v>1</v>
      </c>
      <c r="L32" s="78"/>
      <c r="M32" s="78"/>
      <c r="N32" s="76"/>
      <c r="O32" s="76"/>
      <c r="P32" s="76"/>
      <c r="Q32" s="76"/>
      <c r="R32" s="76"/>
      <c r="S32" s="76"/>
      <c r="T32" s="78"/>
      <c r="U32" s="78"/>
      <c r="V32" s="78"/>
      <c r="W32" s="78"/>
      <c r="X32" s="78"/>
      <c r="Y32" s="79"/>
      <c r="AE32" s="147"/>
      <c r="AF32" s="158"/>
      <c r="AG32" s="158"/>
      <c r="AH32" s="158"/>
      <c r="AI32" s="158"/>
      <c r="AJ32" s="156"/>
      <c r="AK32" s="156"/>
      <c r="AL32" s="158"/>
      <c r="AM32" s="158"/>
      <c r="AN32" s="156"/>
      <c r="AO32" s="156"/>
      <c r="AP32" s="156"/>
      <c r="AQ32" s="156"/>
      <c r="AR32" s="158"/>
      <c r="AS32" s="158"/>
      <c r="AT32" s="158"/>
      <c r="AU32" s="155"/>
      <c r="AV32" s="155"/>
      <c r="AW32" s="155"/>
      <c r="AX32" s="155"/>
    </row>
    <row r="33" spans="1:50" ht="15.75" x14ac:dyDescent="0.25">
      <c r="A33" s="106" t="s">
        <v>56</v>
      </c>
      <c r="B33" s="36" t="s">
        <v>57</v>
      </c>
      <c r="C33" s="164"/>
      <c r="D33" s="39"/>
      <c r="E33" s="164"/>
      <c r="F33" s="39"/>
      <c r="G33" s="164"/>
      <c r="H33" s="39"/>
      <c r="I33" s="101"/>
      <c r="J33" s="73"/>
      <c r="K33" s="69" t="s">
        <v>150</v>
      </c>
      <c r="L33" s="136"/>
      <c r="M33" s="76"/>
      <c r="N33" s="76"/>
      <c r="O33" s="76"/>
      <c r="P33" s="76"/>
      <c r="Q33" s="76"/>
      <c r="R33" s="76"/>
      <c r="S33" s="76"/>
      <c r="T33" s="78"/>
      <c r="U33" s="78"/>
      <c r="V33" s="78"/>
      <c r="W33" s="78"/>
      <c r="X33" s="78"/>
      <c r="Y33" s="79"/>
      <c r="AE33" s="147"/>
      <c r="AF33" s="158"/>
      <c r="AG33" s="158"/>
      <c r="AH33" s="158"/>
      <c r="AI33" s="158"/>
      <c r="AJ33" s="156"/>
      <c r="AK33" s="156"/>
      <c r="AL33" s="158"/>
      <c r="AM33" s="158"/>
      <c r="AN33" s="156"/>
      <c r="AO33" s="156"/>
      <c r="AP33" s="156"/>
      <c r="AQ33" s="156"/>
      <c r="AR33" s="158"/>
      <c r="AS33" s="158"/>
      <c r="AT33" s="158"/>
      <c r="AU33" s="155"/>
      <c r="AV33" s="155"/>
      <c r="AW33" s="155"/>
      <c r="AX33" s="155"/>
    </row>
    <row r="34" spans="1:50" ht="15.75" x14ac:dyDescent="0.25">
      <c r="A34" s="106" t="s">
        <v>59</v>
      </c>
      <c r="B34" s="36" t="s">
        <v>60</v>
      </c>
      <c r="C34" s="164"/>
      <c r="D34" s="39"/>
      <c r="E34" s="164"/>
      <c r="F34" s="39"/>
      <c r="G34" s="164"/>
      <c r="H34" s="39"/>
      <c r="I34" s="101"/>
      <c r="J34" s="73"/>
      <c r="K34" s="69" t="s">
        <v>151</v>
      </c>
      <c r="L34" s="75">
        <f>47689.09+36018+33495</f>
        <v>117202.09</v>
      </c>
      <c r="M34" s="78"/>
      <c r="N34" s="89"/>
      <c r="O34" s="89"/>
      <c r="P34" s="89"/>
      <c r="Q34" s="89"/>
      <c r="R34" s="89"/>
      <c r="S34" s="89"/>
      <c r="T34" s="78"/>
      <c r="U34" s="78"/>
      <c r="V34" s="78"/>
      <c r="W34" s="78"/>
      <c r="X34" s="78"/>
      <c r="Y34" s="79"/>
      <c r="AE34" s="147"/>
      <c r="AF34" s="158"/>
      <c r="AG34" s="158"/>
      <c r="AH34" s="158"/>
      <c r="AI34" s="158"/>
      <c r="AJ34" s="156"/>
      <c r="AK34" s="156"/>
      <c r="AL34" s="158"/>
      <c r="AM34" s="158"/>
      <c r="AN34" s="156"/>
      <c r="AO34" s="156"/>
      <c r="AP34" s="156"/>
      <c r="AQ34" s="156"/>
      <c r="AR34" s="158"/>
      <c r="AS34" s="158"/>
      <c r="AT34" s="158"/>
      <c r="AU34" s="155"/>
      <c r="AV34" s="155"/>
      <c r="AW34" s="155"/>
      <c r="AX34" s="155"/>
    </row>
    <row r="35" spans="1:50" ht="15.75" x14ac:dyDescent="0.25">
      <c r="A35" s="24" t="s">
        <v>43</v>
      </c>
      <c r="B35" s="36" t="s">
        <v>62</v>
      </c>
      <c r="C35" s="164"/>
      <c r="D35" s="39"/>
      <c r="E35" s="164"/>
      <c r="F35" s="39"/>
      <c r="G35" s="164"/>
      <c r="H35" s="39"/>
      <c r="I35" s="101"/>
      <c r="J35" s="185"/>
      <c r="K35" s="196" t="s">
        <v>195</v>
      </c>
      <c r="L35" s="197"/>
      <c r="M35" s="78"/>
      <c r="N35" s="76"/>
      <c r="O35" s="76"/>
      <c r="P35" s="76"/>
      <c r="Q35" s="76"/>
      <c r="R35" s="76"/>
      <c r="S35" s="76"/>
      <c r="T35" s="78"/>
      <c r="U35" s="78"/>
      <c r="V35" s="78"/>
      <c r="W35" s="78"/>
      <c r="X35" s="78"/>
      <c r="Y35" s="79"/>
      <c r="AE35" s="147"/>
      <c r="AF35" s="158"/>
      <c r="AG35" s="158"/>
      <c r="AH35" s="158"/>
      <c r="AI35" s="158"/>
      <c r="AJ35" s="156"/>
      <c r="AK35" s="156"/>
      <c r="AL35" s="158"/>
      <c r="AM35" s="158"/>
      <c r="AN35" s="156"/>
      <c r="AO35" s="156"/>
      <c r="AP35" s="156"/>
      <c r="AQ35" s="156"/>
      <c r="AR35" s="158"/>
      <c r="AS35" s="158"/>
      <c r="AT35" s="158"/>
      <c r="AU35" s="155"/>
      <c r="AV35" s="155"/>
      <c r="AW35" s="155"/>
      <c r="AX35" s="155"/>
    </row>
    <row r="36" spans="1:50" ht="15.75" x14ac:dyDescent="0.25">
      <c r="A36" s="24" t="s">
        <v>44</v>
      </c>
      <c r="B36" s="36" t="s">
        <v>63</v>
      </c>
      <c r="C36" s="164"/>
      <c r="D36" s="39"/>
      <c r="E36" s="164"/>
      <c r="F36" s="39"/>
      <c r="G36" s="164"/>
      <c r="H36" s="39"/>
      <c r="I36" s="101"/>
      <c r="J36" s="185"/>
      <c r="K36" s="135" t="s">
        <v>196</v>
      </c>
      <c r="L36" s="198">
        <v>5153.5</v>
      </c>
      <c r="M36" s="78"/>
      <c r="N36" s="76"/>
      <c r="O36" s="76"/>
      <c r="P36" s="76"/>
      <c r="Q36" s="76"/>
      <c r="R36" s="76"/>
      <c r="S36" s="76"/>
      <c r="T36" s="78"/>
      <c r="U36" s="78"/>
      <c r="V36" s="78"/>
      <c r="W36" s="78"/>
      <c r="X36" s="78"/>
      <c r="Y36" s="79"/>
      <c r="AE36" s="147"/>
      <c r="AF36" s="158"/>
      <c r="AG36" s="158"/>
      <c r="AH36" s="158"/>
      <c r="AI36" s="158"/>
      <c r="AJ36" s="156"/>
      <c r="AK36" s="156"/>
      <c r="AL36" s="158"/>
      <c r="AM36" s="158"/>
      <c r="AN36" s="156"/>
      <c r="AO36" s="156"/>
      <c r="AP36" s="156"/>
      <c r="AQ36" s="156"/>
      <c r="AR36" s="158"/>
      <c r="AS36" s="158"/>
      <c r="AT36" s="158"/>
      <c r="AU36" s="155"/>
      <c r="AV36" s="155"/>
      <c r="AW36" s="155"/>
      <c r="AX36" s="155"/>
    </row>
    <row r="37" spans="1:50" ht="15.75" x14ac:dyDescent="0.25">
      <c r="A37" s="24" t="s">
        <v>45</v>
      </c>
      <c r="B37" s="36" t="s">
        <v>64</v>
      </c>
      <c r="C37" s="164"/>
      <c r="D37" s="39"/>
      <c r="E37" s="164"/>
      <c r="F37" s="39"/>
      <c r="G37" s="164"/>
      <c r="H37" s="39"/>
      <c r="I37" s="101"/>
      <c r="J37" s="73"/>
      <c r="K37" s="103" t="s">
        <v>197</v>
      </c>
      <c r="L37" s="199">
        <v>8089.06</v>
      </c>
      <c r="M37" s="75"/>
      <c r="N37" s="76"/>
      <c r="O37" s="76"/>
      <c r="P37" s="76"/>
      <c r="Q37" s="76"/>
      <c r="R37" s="76"/>
      <c r="S37" s="76"/>
      <c r="T37" s="78"/>
      <c r="U37" s="78"/>
      <c r="V37" s="78"/>
      <c r="W37" s="78"/>
      <c r="X37" s="78"/>
      <c r="Y37" s="79"/>
      <c r="AE37" s="147"/>
      <c r="AF37" s="158"/>
      <c r="AG37" s="158"/>
      <c r="AH37" s="158"/>
      <c r="AI37" s="158"/>
      <c r="AJ37" s="156"/>
      <c r="AK37" s="156"/>
      <c r="AL37" s="158"/>
      <c r="AM37" s="158"/>
      <c r="AN37" s="156"/>
      <c r="AO37" s="156"/>
      <c r="AP37" s="156"/>
      <c r="AQ37" s="156"/>
      <c r="AR37" s="158"/>
      <c r="AS37" s="158"/>
      <c r="AT37" s="158"/>
      <c r="AU37" s="155"/>
      <c r="AV37" s="155"/>
      <c r="AW37" s="155"/>
      <c r="AX37" s="155"/>
    </row>
    <row r="38" spans="1:50" ht="15.75" x14ac:dyDescent="0.25">
      <c r="A38" s="24" t="s">
        <v>46</v>
      </c>
      <c r="B38" s="36" t="s">
        <v>65</v>
      </c>
      <c r="C38" s="164"/>
      <c r="D38" s="39"/>
      <c r="E38" s="164"/>
      <c r="F38" s="39"/>
      <c r="G38" s="164"/>
      <c r="H38" s="39"/>
      <c r="I38" s="101"/>
      <c r="J38" s="185"/>
      <c r="K38" s="200" t="s">
        <v>200</v>
      </c>
      <c r="L38" s="201"/>
      <c r="M38" s="78"/>
      <c r="N38" s="76"/>
      <c r="O38" s="76"/>
      <c r="P38" s="76"/>
      <c r="Q38" s="76"/>
      <c r="R38" s="76"/>
      <c r="S38" s="76"/>
      <c r="T38" s="78"/>
      <c r="U38" s="78"/>
      <c r="V38" s="78"/>
      <c r="W38" s="78"/>
      <c r="X38" s="78"/>
      <c r="Y38" s="79"/>
      <c r="AE38" s="147"/>
      <c r="AF38" s="158"/>
      <c r="AG38" s="158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8"/>
      <c r="AS38" s="158"/>
      <c r="AT38" s="158"/>
      <c r="AU38" s="155"/>
      <c r="AV38" s="155"/>
      <c r="AW38" s="155"/>
      <c r="AX38" s="155"/>
    </row>
    <row r="39" spans="1:50" ht="15.75" x14ac:dyDescent="0.25">
      <c r="A39" s="24" t="s">
        <v>47</v>
      </c>
      <c r="B39" s="36" t="s">
        <v>66</v>
      </c>
      <c r="C39" s="164"/>
      <c r="D39" s="39"/>
      <c r="E39" s="164"/>
      <c r="F39" s="39"/>
      <c r="G39" s="164"/>
      <c r="H39" s="39"/>
      <c r="I39" s="101"/>
      <c r="J39" s="185"/>
      <c r="K39" s="136" t="s">
        <v>151</v>
      </c>
      <c r="L39" s="201">
        <f>L34-L36-L37</f>
        <v>103959.53</v>
      </c>
      <c r="M39" s="78"/>
      <c r="N39" s="76"/>
      <c r="O39" s="76"/>
      <c r="P39" s="76"/>
      <c r="Q39" s="76"/>
      <c r="R39" s="76"/>
      <c r="S39" s="76"/>
      <c r="T39" s="78"/>
      <c r="U39" s="78"/>
      <c r="V39" s="78"/>
      <c r="W39" s="78"/>
      <c r="X39" s="78"/>
      <c r="Y39" s="79"/>
      <c r="AE39" s="147"/>
      <c r="AF39" s="158"/>
      <c r="AG39" s="158"/>
      <c r="AH39" s="158"/>
      <c r="AI39" s="158"/>
      <c r="AJ39" s="158"/>
      <c r="AK39" s="158"/>
      <c r="AL39" s="158"/>
      <c r="AM39" s="158"/>
      <c r="AN39" s="158"/>
      <c r="AO39" s="158"/>
      <c r="AP39" s="158"/>
      <c r="AQ39" s="158"/>
      <c r="AR39" s="158"/>
      <c r="AS39" s="158"/>
      <c r="AT39" s="158"/>
      <c r="AU39" s="155"/>
      <c r="AV39" s="155"/>
      <c r="AW39" s="155"/>
      <c r="AX39" s="155"/>
    </row>
    <row r="40" spans="1:50" ht="15.75" x14ac:dyDescent="0.25">
      <c r="A40" s="24"/>
      <c r="B40" s="36" t="s">
        <v>67</v>
      </c>
      <c r="C40" s="164"/>
      <c r="D40" s="39"/>
      <c r="E40" s="164"/>
      <c r="F40" s="39"/>
      <c r="G40" s="164"/>
      <c r="H40" s="39"/>
      <c r="I40" s="101"/>
      <c r="J40" s="73"/>
      <c r="K40" s="69"/>
      <c r="L40" s="75"/>
      <c r="M40" s="75"/>
      <c r="N40" s="76"/>
      <c r="O40" s="76"/>
      <c r="P40" s="76"/>
      <c r="Q40" s="76"/>
      <c r="R40" s="76"/>
      <c r="S40" s="76"/>
      <c r="T40" s="78"/>
      <c r="U40" s="78"/>
      <c r="V40" s="78"/>
      <c r="W40" s="78"/>
      <c r="X40" s="78"/>
      <c r="Y40" s="79"/>
      <c r="AE40" s="147"/>
      <c r="AF40" s="158"/>
      <c r="AG40" s="158"/>
      <c r="AH40" s="158"/>
      <c r="AI40" s="158"/>
      <c r="AJ40" s="158"/>
      <c r="AK40" s="158"/>
      <c r="AL40" s="158"/>
      <c r="AM40" s="158"/>
      <c r="AN40" s="158"/>
      <c r="AO40" s="158"/>
      <c r="AP40" s="158"/>
      <c r="AQ40" s="158"/>
      <c r="AR40" s="158"/>
      <c r="AS40" s="158"/>
      <c r="AT40" s="158"/>
      <c r="AU40" s="155"/>
      <c r="AV40" s="155"/>
      <c r="AW40" s="155"/>
      <c r="AX40" s="155"/>
    </row>
    <row r="41" spans="1:50" ht="15.75" x14ac:dyDescent="0.25">
      <c r="A41" s="24"/>
      <c r="B41" s="36" t="s">
        <v>69</v>
      </c>
      <c r="C41" s="164"/>
      <c r="D41" s="39"/>
      <c r="E41" s="164"/>
      <c r="F41" s="39"/>
      <c r="G41" s="164"/>
      <c r="H41" s="39"/>
      <c r="I41" s="101"/>
      <c r="J41" s="73"/>
      <c r="K41" s="69"/>
      <c r="L41" s="75"/>
      <c r="M41" s="76"/>
      <c r="N41" s="76"/>
      <c r="O41" s="76"/>
      <c r="P41" s="76"/>
      <c r="Q41" s="76"/>
      <c r="R41" s="76"/>
      <c r="S41" s="76"/>
      <c r="T41" s="78"/>
      <c r="U41" s="78"/>
      <c r="V41" s="78"/>
      <c r="W41" s="78"/>
      <c r="X41" s="78"/>
      <c r="Y41" s="79"/>
      <c r="AE41" s="147"/>
      <c r="AF41" s="158"/>
      <c r="AG41" s="158"/>
      <c r="AH41" s="158"/>
      <c r="AI41" s="158"/>
      <c r="AJ41" s="158"/>
      <c r="AK41" s="158"/>
      <c r="AL41" s="158"/>
      <c r="AM41" s="158"/>
      <c r="AN41" s="158"/>
      <c r="AO41" s="158"/>
      <c r="AP41" s="158"/>
      <c r="AQ41" s="158"/>
      <c r="AR41" s="158"/>
      <c r="AS41" s="158"/>
      <c r="AT41" s="158"/>
      <c r="AU41" s="155"/>
      <c r="AV41" s="155"/>
      <c r="AW41" s="155"/>
      <c r="AX41" s="155"/>
    </row>
    <row r="42" spans="1:50" ht="15.75" x14ac:dyDescent="0.25">
      <c r="A42" s="24"/>
      <c r="B42" s="36" t="s">
        <v>70</v>
      </c>
      <c r="C42" s="164"/>
      <c r="D42" s="39"/>
      <c r="E42" s="164"/>
      <c r="F42" s="39"/>
      <c r="G42" s="164"/>
      <c r="H42" s="39"/>
      <c r="I42" s="101"/>
      <c r="J42" s="73"/>
      <c r="K42" s="69" t="s">
        <v>68</v>
      </c>
      <c r="L42" s="76"/>
      <c r="M42" s="76"/>
      <c r="N42" s="76"/>
      <c r="O42" s="76"/>
      <c r="P42" s="76"/>
      <c r="Q42" s="76"/>
      <c r="R42" s="76"/>
      <c r="S42" s="76"/>
      <c r="T42" s="78"/>
      <c r="U42" s="78"/>
      <c r="V42" s="78"/>
      <c r="W42" s="78"/>
      <c r="X42" s="78"/>
      <c r="Y42" s="79"/>
      <c r="AE42" s="157"/>
      <c r="AF42" s="184"/>
      <c r="AG42" s="184"/>
      <c r="AH42" s="184"/>
      <c r="AI42" s="184"/>
      <c r="AJ42" s="184"/>
      <c r="AK42" s="184"/>
      <c r="AL42" s="184"/>
      <c r="AM42" s="184"/>
      <c r="AN42" s="184"/>
      <c r="AO42" s="184"/>
      <c r="AP42" s="184"/>
      <c r="AQ42" s="184"/>
      <c r="AR42" s="158"/>
      <c r="AS42" s="158"/>
      <c r="AT42" s="158"/>
      <c r="AU42" s="155"/>
      <c r="AV42" s="155"/>
      <c r="AW42" s="155"/>
      <c r="AX42" s="155"/>
    </row>
    <row r="43" spans="1:50" ht="16.5" thickBot="1" x14ac:dyDescent="0.3">
      <c r="A43" s="31"/>
      <c r="B43" s="31"/>
      <c r="C43" s="165"/>
      <c r="D43" s="166"/>
      <c r="E43" s="165"/>
      <c r="F43" s="166"/>
      <c r="G43" s="165"/>
      <c r="H43" s="166"/>
      <c r="I43" s="101"/>
      <c r="J43" s="81"/>
      <c r="K43" s="82" t="s">
        <v>172</v>
      </c>
      <c r="L43" s="82"/>
      <c r="M43" s="82"/>
      <c r="N43" s="82"/>
      <c r="O43" s="82"/>
      <c r="P43" s="82"/>
      <c r="Q43" s="82"/>
      <c r="R43" s="82"/>
      <c r="S43" s="82"/>
      <c r="T43" s="83"/>
      <c r="U43" s="83"/>
      <c r="V43" s="83"/>
      <c r="W43" s="83"/>
      <c r="X43" s="83"/>
      <c r="Y43" s="84"/>
      <c r="AE43" s="147"/>
      <c r="AF43" s="158"/>
      <c r="AG43" s="158"/>
      <c r="AH43" s="158"/>
      <c r="AI43" s="158"/>
      <c r="AJ43" s="158"/>
      <c r="AK43" s="158"/>
      <c r="AL43" s="158"/>
      <c r="AM43" s="158"/>
      <c r="AN43" s="158"/>
      <c r="AO43" s="158"/>
      <c r="AP43" s="158"/>
      <c r="AQ43" s="158"/>
      <c r="AR43" s="158"/>
      <c r="AS43" s="158"/>
      <c r="AT43" s="158"/>
      <c r="AU43" s="155"/>
      <c r="AV43" s="155"/>
      <c r="AW43" s="155"/>
      <c r="AX43" s="155"/>
    </row>
    <row r="44" spans="1:50" ht="15.75" x14ac:dyDescent="0.25">
      <c r="A44" s="42" t="s">
        <v>71</v>
      </c>
      <c r="B44" s="37" t="s">
        <v>72</v>
      </c>
      <c r="C44" s="100">
        <f>D44*6442.2*12</f>
        <v>103590.576</v>
      </c>
      <c r="D44" s="35">
        <v>1.34</v>
      </c>
      <c r="E44" s="100">
        <f>F44*6442.2*12</f>
        <v>103590.576</v>
      </c>
      <c r="F44" s="35">
        <v>1.34</v>
      </c>
      <c r="G44" s="100">
        <f>C44-E44</f>
        <v>0</v>
      </c>
      <c r="H44" s="35">
        <f>D44-F44</f>
        <v>0</v>
      </c>
      <c r="I44" s="101"/>
      <c r="K44" s="3"/>
      <c r="L44" s="3"/>
      <c r="M44" s="3"/>
      <c r="N44" s="3"/>
      <c r="O44" s="3"/>
      <c r="P44" s="3"/>
      <c r="Q44" s="3"/>
      <c r="R44" s="3"/>
      <c r="S44" s="3"/>
      <c r="T44" s="85"/>
      <c r="U44" s="85"/>
      <c r="V44" s="85"/>
      <c r="W44" s="85"/>
      <c r="X44" s="85"/>
      <c r="Y44" s="3"/>
      <c r="AE44" s="155"/>
      <c r="AF44" s="155"/>
      <c r="AG44" s="155"/>
      <c r="AH44" s="155"/>
      <c r="AI44" s="155"/>
      <c r="AJ44" s="155"/>
      <c r="AK44" s="155"/>
      <c r="AL44" s="155"/>
      <c r="AM44" s="155"/>
      <c r="AN44" s="155"/>
      <c r="AO44" s="155"/>
      <c r="AP44" s="155"/>
      <c r="AQ44" s="155"/>
      <c r="AR44" s="155"/>
      <c r="AS44" s="155"/>
      <c r="AT44" s="155"/>
      <c r="AU44" s="155"/>
      <c r="AV44" s="155"/>
      <c r="AW44" s="155"/>
      <c r="AX44" s="155"/>
    </row>
    <row r="45" spans="1:50" ht="15.75" x14ac:dyDescent="0.25">
      <c r="A45" s="106" t="s">
        <v>73</v>
      </c>
      <c r="B45" s="27" t="s">
        <v>74</v>
      </c>
      <c r="C45" s="44"/>
      <c r="D45" s="33" t="s">
        <v>1</v>
      </c>
      <c r="E45" s="44"/>
      <c r="F45" s="33" t="s">
        <v>1</v>
      </c>
      <c r="G45" s="44"/>
      <c r="H45" s="33" t="s">
        <v>1</v>
      </c>
      <c r="I45" s="101"/>
      <c r="K45" s="3" t="s">
        <v>1</v>
      </c>
      <c r="L45" s="3"/>
      <c r="M45" s="3"/>
      <c r="N45" s="3"/>
      <c r="O45" s="3"/>
      <c r="P45" s="3"/>
      <c r="Q45" s="3"/>
      <c r="R45" s="3"/>
      <c r="S45" s="3"/>
      <c r="T45" s="85"/>
      <c r="U45" s="85"/>
      <c r="V45" s="85"/>
      <c r="W45" s="85"/>
      <c r="X45" s="3"/>
      <c r="Y45" s="3"/>
      <c r="AE45" s="155"/>
      <c r="AF45" s="155"/>
      <c r="AG45" s="155"/>
      <c r="AH45" s="155"/>
      <c r="AI45" s="155"/>
      <c r="AJ45" s="155"/>
      <c r="AK45" s="155"/>
      <c r="AL45" s="155"/>
      <c r="AM45" s="155"/>
      <c r="AN45" s="155"/>
      <c r="AO45" s="155"/>
      <c r="AP45" s="155"/>
      <c r="AQ45" s="155"/>
      <c r="AR45" s="155"/>
      <c r="AS45" s="155"/>
      <c r="AT45" s="155"/>
      <c r="AU45" s="155"/>
      <c r="AV45" s="155"/>
      <c r="AW45" s="155"/>
      <c r="AX45" s="155"/>
    </row>
    <row r="46" spans="1:50" ht="15.75" x14ac:dyDescent="0.25">
      <c r="A46" s="106" t="s">
        <v>37</v>
      </c>
      <c r="B46" s="27" t="s">
        <v>75</v>
      </c>
      <c r="C46" s="44"/>
      <c r="D46" s="33"/>
      <c r="E46" s="44"/>
      <c r="F46" s="33"/>
      <c r="G46" s="44"/>
      <c r="H46" s="33"/>
      <c r="I46" s="101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AE46" s="155"/>
      <c r="AF46" s="155"/>
      <c r="AG46" s="155"/>
      <c r="AH46" s="155"/>
      <c r="AI46" s="155"/>
      <c r="AJ46" s="155"/>
      <c r="AK46" s="155"/>
      <c r="AL46" s="155"/>
      <c r="AM46" s="155"/>
      <c r="AN46" s="155"/>
      <c r="AO46" s="155"/>
      <c r="AP46" s="155"/>
      <c r="AQ46" s="155"/>
      <c r="AR46" s="155"/>
      <c r="AS46" s="155"/>
      <c r="AT46" s="155"/>
      <c r="AU46" s="155"/>
      <c r="AV46" s="155"/>
      <c r="AW46" s="155"/>
      <c r="AX46" s="155"/>
    </row>
    <row r="47" spans="1:50" ht="15.75" x14ac:dyDescent="0.25">
      <c r="A47" s="106"/>
      <c r="B47" s="27"/>
      <c r="C47" s="44"/>
      <c r="D47" s="33"/>
      <c r="E47" s="44"/>
      <c r="F47" s="33"/>
      <c r="G47" s="44"/>
      <c r="H47" s="33"/>
      <c r="I47" s="101"/>
      <c r="K47" s="3" t="s">
        <v>201</v>
      </c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AD47" s="90"/>
      <c r="AE47" s="155"/>
      <c r="AF47" s="155"/>
      <c r="AG47" s="155"/>
      <c r="AH47" s="155"/>
      <c r="AI47" s="155"/>
      <c r="AJ47" s="155"/>
      <c r="AK47" s="155"/>
      <c r="AL47" s="155"/>
      <c r="AM47" s="155"/>
      <c r="AN47" s="155"/>
      <c r="AO47" s="155"/>
      <c r="AP47" s="155"/>
      <c r="AQ47" s="155"/>
      <c r="AR47" s="155"/>
      <c r="AS47" s="155"/>
      <c r="AT47" s="155"/>
      <c r="AU47" s="155"/>
      <c r="AV47" s="155"/>
      <c r="AW47" s="155"/>
      <c r="AX47" s="155"/>
    </row>
    <row r="48" spans="1:50" ht="15.75" x14ac:dyDescent="0.25">
      <c r="A48" s="42" t="s">
        <v>153</v>
      </c>
      <c r="B48" s="37"/>
      <c r="C48" s="100">
        <f>D48*6442.2*12</f>
        <v>57979.799999999996</v>
      </c>
      <c r="D48" s="35">
        <f>D49+D50</f>
        <v>0.75</v>
      </c>
      <c r="E48" s="100">
        <v>49476.1</v>
      </c>
      <c r="F48" s="35">
        <f>E48/12/B12</f>
        <v>0.64000005174215846</v>
      </c>
      <c r="G48" s="100">
        <f>C48-E48</f>
        <v>8503.6999999999971</v>
      </c>
      <c r="H48" s="35">
        <f>D48-F48</f>
        <v>0.10999994825784154</v>
      </c>
      <c r="I48" s="192"/>
      <c r="K48" s="3"/>
      <c r="L48" s="3"/>
      <c r="M48" s="3"/>
      <c r="N48" s="3"/>
      <c r="O48" s="3"/>
      <c r="P48" s="3"/>
      <c r="Q48" s="3"/>
      <c r="R48" s="3"/>
      <c r="S48" s="3"/>
      <c r="T48" s="85"/>
      <c r="U48" s="85"/>
      <c r="V48" s="85"/>
      <c r="W48" s="85"/>
      <c r="X48" s="85"/>
      <c r="Y48" s="8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5"/>
    </row>
    <row r="49" spans="1:50" ht="15.75" x14ac:dyDescent="0.25">
      <c r="A49" s="104" t="s">
        <v>154</v>
      </c>
      <c r="B49" s="27" t="s">
        <v>76</v>
      </c>
      <c r="C49" s="44"/>
      <c r="D49" s="33">
        <v>0.64</v>
      </c>
      <c r="E49" s="44"/>
      <c r="F49" s="33">
        <v>0.64</v>
      </c>
      <c r="G49" s="44"/>
      <c r="H49" s="33"/>
      <c r="I49" s="101"/>
      <c r="K49" s="3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5"/>
    </row>
    <row r="50" spans="1:50" ht="15.75" x14ac:dyDescent="0.25">
      <c r="A50" s="107" t="s">
        <v>155</v>
      </c>
      <c r="B50" s="127" t="s">
        <v>156</v>
      </c>
      <c r="C50" s="167"/>
      <c r="D50" s="168">
        <v>0.11</v>
      </c>
      <c r="E50" s="167"/>
      <c r="F50" s="168">
        <v>0</v>
      </c>
      <c r="G50" s="167"/>
      <c r="H50" s="168"/>
      <c r="I50" s="50"/>
      <c r="K50" s="3"/>
      <c r="N50" s="72"/>
      <c r="O50" s="72"/>
      <c r="P50" s="72"/>
      <c r="Q50" s="72"/>
      <c r="R50" s="72"/>
      <c r="S50" s="72"/>
      <c r="T50" s="85"/>
      <c r="U50" s="85"/>
      <c r="V50" s="85"/>
      <c r="W50" s="85"/>
      <c r="AE50" s="72"/>
    </row>
    <row r="51" spans="1:50" ht="15.75" x14ac:dyDescent="0.25">
      <c r="A51" s="106" t="s">
        <v>77</v>
      </c>
      <c r="B51" s="27" t="s">
        <v>78</v>
      </c>
      <c r="C51" s="100">
        <f>D51*6442.2*12</f>
        <v>373389.91200000001</v>
      </c>
      <c r="D51" s="33">
        <v>4.83</v>
      </c>
      <c r="E51" s="100">
        <f>F51*6442.2*12</f>
        <v>373389.91200000001</v>
      </c>
      <c r="F51" s="33">
        <v>4.83</v>
      </c>
      <c r="G51" s="100">
        <f>C51-E51</f>
        <v>0</v>
      </c>
      <c r="H51" s="35">
        <f>D51-F51</f>
        <v>0</v>
      </c>
      <c r="I51" s="101"/>
      <c r="J51" s="137"/>
      <c r="K51" s="98"/>
      <c r="L51" s="138"/>
      <c r="M51" s="138"/>
      <c r="N51" s="138"/>
      <c r="O51" s="138"/>
      <c r="P51" s="138"/>
      <c r="Q51" s="138"/>
      <c r="R51" s="138"/>
      <c r="S51" s="138"/>
      <c r="T51" s="138"/>
      <c r="U51" s="138"/>
      <c r="V51" s="138"/>
      <c r="W51" s="138"/>
      <c r="X51" s="138"/>
      <c r="Y51" s="138"/>
    </row>
    <row r="52" spans="1:50" ht="15.75" x14ac:dyDescent="0.25">
      <c r="A52" s="106" t="s">
        <v>79</v>
      </c>
      <c r="B52" s="27" t="s">
        <v>80</v>
      </c>
      <c r="C52" s="44"/>
      <c r="D52" s="33"/>
      <c r="E52" s="44"/>
      <c r="F52" s="33"/>
      <c r="G52" s="44"/>
      <c r="H52" s="33"/>
      <c r="I52" s="101"/>
      <c r="J52" s="137"/>
      <c r="K52" s="98"/>
      <c r="L52" s="138"/>
      <c r="M52" s="138"/>
      <c r="N52" s="138"/>
      <c r="O52" s="138"/>
      <c r="P52" s="138"/>
      <c r="Q52" s="138"/>
      <c r="R52" s="138"/>
      <c r="S52" s="138"/>
      <c r="T52" s="138"/>
      <c r="U52" s="138"/>
      <c r="V52" s="138"/>
      <c r="W52" s="138"/>
      <c r="X52" s="138"/>
      <c r="Y52" s="138"/>
    </row>
    <row r="53" spans="1:50" ht="15.75" x14ac:dyDescent="0.25">
      <c r="A53" s="106" t="s">
        <v>81</v>
      </c>
      <c r="B53" s="27" t="s">
        <v>103</v>
      </c>
      <c r="C53" s="164"/>
      <c r="D53" s="39"/>
      <c r="E53" s="164"/>
      <c r="F53" s="39"/>
      <c r="G53" s="164"/>
      <c r="H53" s="39"/>
      <c r="I53" s="101"/>
      <c r="J53" s="139"/>
      <c r="K53" s="140"/>
      <c r="L53" s="141"/>
      <c r="M53" s="141"/>
      <c r="N53" s="141"/>
      <c r="O53" s="141"/>
      <c r="P53" s="141"/>
      <c r="Q53" s="141"/>
      <c r="R53" s="141"/>
      <c r="S53" s="141"/>
      <c r="T53" s="98"/>
      <c r="U53" s="99"/>
      <c r="V53" s="98"/>
      <c r="W53" s="98"/>
      <c r="X53" s="98"/>
      <c r="Y53" s="98"/>
    </row>
    <row r="54" spans="1:50" ht="15.75" x14ac:dyDescent="0.25">
      <c r="A54" s="24" t="s">
        <v>43</v>
      </c>
      <c r="B54" s="27" t="s">
        <v>102</v>
      </c>
      <c r="C54" s="164"/>
      <c r="D54" s="39"/>
      <c r="E54" s="164"/>
      <c r="F54" s="39"/>
      <c r="G54" s="164"/>
      <c r="H54" s="39"/>
      <c r="I54" s="101"/>
      <c r="J54" s="137"/>
      <c r="K54" s="98"/>
      <c r="L54" s="138"/>
      <c r="M54" s="138"/>
      <c r="N54" s="138"/>
      <c r="O54" s="138"/>
      <c r="P54" s="138"/>
      <c r="Q54" s="138"/>
      <c r="R54" s="138"/>
      <c r="S54" s="138"/>
      <c r="T54" s="138"/>
      <c r="U54" s="138"/>
      <c r="V54" s="138"/>
      <c r="W54" s="138"/>
      <c r="X54" s="138"/>
      <c r="Y54" s="138"/>
    </row>
    <row r="55" spans="1:50" ht="15.75" x14ac:dyDescent="0.25">
      <c r="A55" s="24" t="s">
        <v>44</v>
      </c>
      <c r="B55" s="27" t="s">
        <v>82</v>
      </c>
      <c r="C55" s="164"/>
      <c r="D55" s="39"/>
      <c r="E55" s="164"/>
      <c r="F55" s="39"/>
      <c r="G55" s="164"/>
      <c r="H55" s="39"/>
      <c r="I55" s="101"/>
      <c r="J55" s="139"/>
      <c r="K55" s="140"/>
      <c r="L55" s="141"/>
      <c r="M55" s="141"/>
      <c r="N55" s="141"/>
      <c r="O55" s="141"/>
      <c r="P55" s="141"/>
      <c r="Q55" s="141"/>
      <c r="R55" s="141"/>
      <c r="S55" s="141"/>
      <c r="T55" s="98"/>
      <c r="U55" s="99"/>
      <c r="V55" s="98"/>
      <c r="W55" s="98"/>
      <c r="X55" s="98"/>
      <c r="Y55" s="98"/>
    </row>
    <row r="56" spans="1:50" ht="15.75" x14ac:dyDescent="0.25">
      <c r="A56" s="24" t="s">
        <v>45</v>
      </c>
      <c r="B56" s="27" t="s">
        <v>83</v>
      </c>
      <c r="C56" s="164"/>
      <c r="D56" s="39"/>
      <c r="E56" s="164"/>
      <c r="F56" s="39"/>
      <c r="G56" s="164"/>
      <c r="H56" s="39"/>
      <c r="I56" s="101"/>
      <c r="J56" s="137"/>
      <c r="K56" s="98"/>
      <c r="L56" s="138"/>
      <c r="M56" s="138"/>
      <c r="N56" s="99"/>
      <c r="O56" s="99"/>
      <c r="P56" s="99"/>
      <c r="Q56" s="99"/>
      <c r="R56" s="99"/>
      <c r="S56" s="99"/>
      <c r="T56" s="138"/>
      <c r="U56" s="138"/>
      <c r="V56" s="138"/>
      <c r="W56" s="138"/>
      <c r="X56" s="138"/>
      <c r="Y56" s="138"/>
    </row>
    <row r="57" spans="1:50" ht="15.75" x14ac:dyDescent="0.25">
      <c r="A57" s="24" t="s">
        <v>46</v>
      </c>
      <c r="B57" s="27" t="s">
        <v>84</v>
      </c>
      <c r="C57" s="164"/>
      <c r="D57" s="39"/>
      <c r="E57" s="164"/>
      <c r="F57" s="39"/>
      <c r="G57" s="164"/>
      <c r="H57" s="39"/>
      <c r="I57" s="50"/>
      <c r="J57" s="139"/>
      <c r="K57" s="140"/>
      <c r="L57" s="141"/>
      <c r="M57" s="141"/>
      <c r="N57" s="141"/>
      <c r="O57" s="141"/>
      <c r="P57" s="141"/>
      <c r="Q57" s="141"/>
      <c r="R57" s="141"/>
      <c r="S57" s="141"/>
      <c r="T57" s="98"/>
      <c r="U57" s="99"/>
      <c r="V57" s="98"/>
      <c r="W57" s="98"/>
      <c r="X57" s="98"/>
      <c r="Y57" s="98"/>
    </row>
    <row r="58" spans="1:50" ht="15.75" x14ac:dyDescent="0.25">
      <c r="A58" s="24" t="s">
        <v>47</v>
      </c>
      <c r="B58" s="27" t="s">
        <v>85</v>
      </c>
      <c r="C58" s="164"/>
      <c r="D58" s="39"/>
      <c r="E58" s="164"/>
      <c r="F58" s="39"/>
      <c r="G58" s="164"/>
      <c r="H58" s="39"/>
      <c r="I58" s="50"/>
      <c r="J58" s="137"/>
      <c r="K58" s="98"/>
      <c r="L58" s="138"/>
      <c r="M58" s="138"/>
      <c r="N58" s="99"/>
      <c r="O58" s="99"/>
      <c r="P58" s="99"/>
      <c r="Q58" s="99"/>
      <c r="R58" s="99"/>
      <c r="S58" s="99"/>
      <c r="T58" s="138"/>
      <c r="U58" s="138"/>
      <c r="V58" s="138"/>
      <c r="W58" s="138"/>
      <c r="X58" s="138"/>
      <c r="Y58" s="138"/>
    </row>
    <row r="59" spans="1:50" ht="15.75" x14ac:dyDescent="0.25">
      <c r="A59" s="24"/>
      <c r="B59" s="27" t="s">
        <v>86</v>
      </c>
      <c r="C59" s="164"/>
      <c r="D59" s="39"/>
      <c r="E59" s="164"/>
      <c r="F59" s="39"/>
      <c r="G59" s="164"/>
      <c r="H59" s="39"/>
      <c r="I59" s="50"/>
      <c r="J59" s="139"/>
      <c r="K59" s="140"/>
      <c r="L59" s="141"/>
      <c r="M59" s="141"/>
      <c r="N59" s="141"/>
      <c r="O59" s="141"/>
      <c r="P59" s="141"/>
      <c r="Q59" s="141"/>
      <c r="R59" s="141"/>
      <c r="S59" s="141"/>
      <c r="T59" s="98"/>
      <c r="U59" s="99"/>
      <c r="V59" s="98"/>
      <c r="W59" s="98"/>
      <c r="X59" s="98"/>
      <c r="Y59" s="98"/>
      <c r="AB59" s="137"/>
      <c r="AC59" s="137"/>
      <c r="AD59" s="137"/>
      <c r="AE59" s="148"/>
      <c r="AF59" s="137"/>
      <c r="AG59" s="137"/>
      <c r="AH59" s="137"/>
      <c r="AI59" s="137"/>
      <c r="AJ59" s="137"/>
      <c r="AK59" s="137"/>
      <c r="AL59" s="137"/>
      <c r="AM59" s="137"/>
    </row>
    <row r="60" spans="1:50" ht="15.75" x14ac:dyDescent="0.25">
      <c r="A60" s="24"/>
      <c r="B60" s="27" t="s">
        <v>87</v>
      </c>
      <c r="C60" s="164"/>
      <c r="D60" s="39"/>
      <c r="E60" s="164"/>
      <c r="F60" s="39"/>
      <c r="G60" s="164"/>
      <c r="H60" s="39"/>
      <c r="I60" s="50"/>
      <c r="J60" s="137"/>
      <c r="K60" s="98"/>
      <c r="L60" s="138"/>
      <c r="M60" s="138"/>
      <c r="N60" s="99"/>
      <c r="O60" s="99"/>
      <c r="P60" s="99"/>
      <c r="Q60" s="99"/>
      <c r="R60" s="99"/>
      <c r="S60" s="99"/>
      <c r="T60" s="138"/>
      <c r="U60" s="138"/>
      <c r="V60" s="138"/>
      <c r="W60" s="138"/>
      <c r="X60" s="138"/>
      <c r="Y60" s="138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</row>
    <row r="61" spans="1:50" ht="15.75" x14ac:dyDescent="0.25">
      <c r="A61" s="24"/>
      <c r="B61" s="27" t="s">
        <v>88</v>
      </c>
      <c r="C61" s="164"/>
      <c r="D61" s="39"/>
      <c r="E61" s="164"/>
      <c r="F61" s="39"/>
      <c r="G61" s="164"/>
      <c r="H61" s="39"/>
      <c r="I61" s="50"/>
      <c r="J61" s="98"/>
      <c r="K61" s="98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AB61" s="159"/>
      <c r="AC61" s="160"/>
      <c r="AD61" s="159"/>
      <c r="AE61" s="149"/>
      <c r="AF61" s="149"/>
      <c r="AG61" s="149"/>
      <c r="AH61" s="159"/>
      <c r="AI61" s="159"/>
      <c r="AJ61" s="149"/>
      <c r="AK61" s="137"/>
      <c r="AL61" s="137"/>
      <c r="AM61" s="137"/>
    </row>
    <row r="62" spans="1:50" ht="15.75" x14ac:dyDescent="0.25">
      <c r="A62" s="42" t="s">
        <v>89</v>
      </c>
      <c r="B62" s="37" t="s">
        <v>90</v>
      </c>
      <c r="C62" s="100">
        <f>D62*6442.2*12</f>
        <v>830270.73600000003</v>
      </c>
      <c r="D62" s="35">
        <v>10.74</v>
      </c>
      <c r="E62" s="100">
        <f>F62*12*B12</f>
        <v>830270.73599999992</v>
      </c>
      <c r="F62" s="35">
        <v>10.74</v>
      </c>
      <c r="G62" s="100">
        <f>C62-E62</f>
        <v>0</v>
      </c>
      <c r="H62" s="35">
        <f>D62-F62</f>
        <v>0</v>
      </c>
      <c r="I62" s="101"/>
      <c r="J62" s="137"/>
      <c r="K62" s="98"/>
      <c r="L62" s="138"/>
      <c r="M62" s="138"/>
      <c r="N62" s="99"/>
      <c r="O62" s="99"/>
      <c r="P62" s="99"/>
      <c r="Q62" s="99"/>
      <c r="R62" s="99"/>
      <c r="S62" s="99"/>
      <c r="T62" s="138"/>
      <c r="U62" s="138"/>
      <c r="V62" s="138"/>
      <c r="W62" s="138"/>
      <c r="X62" s="138"/>
      <c r="Y62" s="138"/>
      <c r="AB62" s="137"/>
      <c r="AC62" s="137"/>
      <c r="AD62" s="137"/>
      <c r="AE62" s="137"/>
      <c r="AF62" s="137"/>
      <c r="AG62" s="137"/>
      <c r="AH62" s="161"/>
      <c r="AI62" s="137"/>
      <c r="AJ62" s="137"/>
      <c r="AK62" s="137"/>
      <c r="AL62" s="137"/>
      <c r="AM62" s="137"/>
    </row>
    <row r="63" spans="1:50" ht="15.75" x14ac:dyDescent="0.25">
      <c r="A63" s="106" t="s">
        <v>91</v>
      </c>
      <c r="B63" s="27" t="s">
        <v>92</v>
      </c>
      <c r="C63" s="44"/>
      <c r="D63" s="33"/>
      <c r="E63" s="44"/>
      <c r="F63" s="33"/>
      <c r="G63" s="44"/>
      <c r="H63" s="33"/>
      <c r="I63" s="50"/>
      <c r="J63" s="98"/>
      <c r="K63" s="98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AB63" s="137"/>
      <c r="AC63" s="137"/>
      <c r="AD63" s="137"/>
      <c r="AE63" s="137"/>
      <c r="AF63" s="137"/>
      <c r="AG63" s="137"/>
      <c r="AH63" s="161"/>
      <c r="AI63" s="137"/>
      <c r="AJ63" s="137"/>
      <c r="AK63" s="137"/>
      <c r="AL63" s="137"/>
      <c r="AM63" s="137"/>
    </row>
    <row r="64" spans="1:50" ht="15.75" x14ac:dyDescent="0.25">
      <c r="A64" s="24" t="s">
        <v>1</v>
      </c>
      <c r="B64" s="27" t="s">
        <v>93</v>
      </c>
      <c r="C64" s="44"/>
      <c r="D64" s="33"/>
      <c r="E64" s="44"/>
      <c r="F64" s="33"/>
      <c r="G64" s="44"/>
      <c r="H64" s="33"/>
      <c r="I64" s="50"/>
      <c r="J64" s="98"/>
      <c r="K64" s="98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99"/>
      <c r="AB64" s="137"/>
      <c r="AC64" s="137"/>
      <c r="AD64" s="137"/>
      <c r="AE64" s="137"/>
      <c r="AF64" s="137"/>
      <c r="AG64" s="137"/>
      <c r="AH64" s="161"/>
      <c r="AI64" s="137"/>
      <c r="AJ64" s="137"/>
      <c r="AK64" s="137"/>
      <c r="AL64" s="137"/>
      <c r="AM64" s="137"/>
    </row>
    <row r="65" spans="1:39" ht="15.75" x14ac:dyDescent="0.25">
      <c r="A65" s="24"/>
      <c r="B65" s="27"/>
      <c r="C65" s="164"/>
      <c r="D65" s="39"/>
      <c r="E65" s="164"/>
      <c r="F65" s="39"/>
      <c r="G65" s="164"/>
      <c r="H65" s="39"/>
      <c r="I65" s="50"/>
      <c r="J65" s="98"/>
      <c r="K65" s="98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AB65" s="137"/>
      <c r="AC65" s="162"/>
      <c r="AD65" s="137"/>
      <c r="AE65" s="137"/>
      <c r="AF65" s="137"/>
      <c r="AG65" s="137"/>
      <c r="AH65" s="161"/>
      <c r="AI65" s="137"/>
      <c r="AJ65" s="137"/>
      <c r="AK65" s="137"/>
      <c r="AL65" s="137"/>
      <c r="AM65" s="137"/>
    </row>
    <row r="66" spans="1:39" ht="15.75" x14ac:dyDescent="0.25">
      <c r="A66" s="54" t="s">
        <v>94</v>
      </c>
      <c r="B66" s="37" t="s">
        <v>124</v>
      </c>
      <c r="C66" s="169"/>
      <c r="D66" s="40"/>
      <c r="E66" s="169"/>
      <c r="F66" s="40"/>
      <c r="G66" s="169"/>
      <c r="H66" s="40"/>
      <c r="I66" s="50"/>
      <c r="J66" s="98"/>
      <c r="K66" s="98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99"/>
      <c r="Y66" s="99"/>
      <c r="AB66" s="137"/>
      <c r="AC66" s="137"/>
      <c r="AD66" s="137"/>
      <c r="AE66" s="137"/>
      <c r="AF66" s="137"/>
      <c r="AG66" s="137"/>
      <c r="AH66" s="161"/>
      <c r="AI66" s="137"/>
      <c r="AJ66" s="137"/>
      <c r="AK66" s="137"/>
      <c r="AL66" s="137"/>
      <c r="AM66" s="137"/>
    </row>
    <row r="67" spans="1:39" ht="15.75" x14ac:dyDescent="0.25">
      <c r="A67" s="104" t="s">
        <v>91</v>
      </c>
      <c r="B67" s="27" t="s">
        <v>125</v>
      </c>
      <c r="C67" s="164"/>
      <c r="D67" s="39"/>
      <c r="E67" s="164"/>
      <c r="F67" s="39"/>
      <c r="G67" s="164"/>
      <c r="H67" s="39"/>
      <c r="I67" s="101"/>
      <c r="J67" s="98"/>
      <c r="K67" s="98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AB67" s="137"/>
      <c r="AC67" s="137"/>
      <c r="AD67" s="137"/>
      <c r="AE67" s="137"/>
      <c r="AF67" s="137"/>
      <c r="AG67" s="137"/>
      <c r="AH67" s="161"/>
      <c r="AI67" s="137"/>
      <c r="AJ67" s="137"/>
      <c r="AK67" s="137"/>
      <c r="AL67" s="137"/>
      <c r="AM67" s="137"/>
    </row>
    <row r="68" spans="1:39" ht="15.75" x14ac:dyDescent="0.25">
      <c r="A68" s="108" t="s">
        <v>126</v>
      </c>
      <c r="B68" s="27" t="s">
        <v>127</v>
      </c>
      <c r="C68" s="164"/>
      <c r="D68" s="39"/>
      <c r="E68" s="164"/>
      <c r="F68" s="39"/>
      <c r="G68" s="164"/>
      <c r="H68" s="39"/>
      <c r="I68" s="101"/>
      <c r="J68" s="98"/>
      <c r="K68" s="98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99"/>
      <c r="AB68" s="137"/>
      <c r="AC68" s="163"/>
      <c r="AD68" s="163"/>
      <c r="AE68" s="163"/>
      <c r="AF68" s="163"/>
      <c r="AG68" s="163"/>
      <c r="AH68" s="163"/>
      <c r="AI68" s="163"/>
      <c r="AJ68" s="163"/>
      <c r="AK68" s="137"/>
      <c r="AL68" s="137"/>
      <c r="AM68" s="137"/>
    </row>
    <row r="69" spans="1:39" ht="15.75" x14ac:dyDescent="0.25">
      <c r="A69" s="24"/>
      <c r="B69" s="27" t="s">
        <v>128</v>
      </c>
      <c r="C69" s="164"/>
      <c r="D69" s="39"/>
      <c r="E69" s="164"/>
      <c r="F69" s="39"/>
      <c r="G69" s="164"/>
      <c r="H69" s="39"/>
      <c r="I69" s="101"/>
      <c r="J69" s="98"/>
      <c r="K69" s="98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AB69" s="137"/>
      <c r="AC69" s="137"/>
      <c r="AD69" s="137"/>
      <c r="AE69" s="148"/>
      <c r="AF69" s="137"/>
      <c r="AG69" s="137"/>
      <c r="AH69" s="137"/>
      <c r="AI69" s="137"/>
      <c r="AJ69" s="137"/>
      <c r="AK69" s="137"/>
      <c r="AL69" s="137"/>
      <c r="AM69" s="137"/>
    </row>
    <row r="70" spans="1:39" ht="15.75" x14ac:dyDescent="0.25">
      <c r="A70" s="24"/>
      <c r="B70" s="27" t="s">
        <v>129</v>
      </c>
      <c r="C70" s="164"/>
      <c r="D70" s="39"/>
      <c r="E70" s="164"/>
      <c r="F70" s="39"/>
      <c r="G70" s="164"/>
      <c r="H70" s="39"/>
      <c r="I70" s="101"/>
      <c r="J70" s="98"/>
      <c r="K70" s="98"/>
      <c r="L70" s="98"/>
      <c r="M70" s="98"/>
      <c r="N70" s="142"/>
      <c r="O70" s="142"/>
      <c r="P70" s="142"/>
      <c r="Q70" s="142"/>
      <c r="R70" s="142"/>
      <c r="S70" s="142"/>
      <c r="T70" s="99"/>
      <c r="U70" s="99"/>
      <c r="V70" s="99"/>
      <c r="W70" s="99"/>
      <c r="X70" s="142"/>
      <c r="Y70" s="99"/>
      <c r="AB70" s="137"/>
      <c r="AC70" s="137"/>
      <c r="AD70" s="137"/>
      <c r="AE70" s="137"/>
      <c r="AF70" s="137"/>
      <c r="AG70" s="137"/>
      <c r="AH70" s="137"/>
      <c r="AI70" s="137"/>
      <c r="AJ70" s="137"/>
      <c r="AK70" s="137"/>
      <c r="AL70" s="137"/>
      <c r="AM70" s="137"/>
    </row>
    <row r="71" spans="1:39" ht="15.75" x14ac:dyDescent="0.25">
      <c r="A71" s="24"/>
      <c r="B71" s="27" t="s">
        <v>130</v>
      </c>
      <c r="C71" s="164"/>
      <c r="D71" s="39"/>
      <c r="E71" s="164"/>
      <c r="F71" s="39"/>
      <c r="G71" s="164"/>
      <c r="H71" s="39"/>
      <c r="I71" s="101"/>
      <c r="J71" s="98"/>
      <c r="K71" s="98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AB71" s="137"/>
      <c r="AC71" s="137"/>
      <c r="AD71" s="148"/>
      <c r="AE71" s="148"/>
      <c r="AF71" s="137"/>
      <c r="AG71" s="137"/>
      <c r="AH71" s="137"/>
      <c r="AI71" s="137"/>
      <c r="AJ71" s="137"/>
      <c r="AK71" s="137"/>
      <c r="AL71" s="137"/>
      <c r="AM71" s="137"/>
    </row>
    <row r="72" spans="1:39" ht="15.75" x14ac:dyDescent="0.25">
      <c r="A72" s="24"/>
      <c r="B72" s="27" t="s">
        <v>131</v>
      </c>
      <c r="C72" s="164"/>
      <c r="D72" s="39"/>
      <c r="E72" s="164"/>
      <c r="F72" s="39"/>
      <c r="G72" s="164"/>
      <c r="H72" s="39"/>
      <c r="I72" s="50"/>
      <c r="J72" s="98"/>
      <c r="K72" s="98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AB72" s="137"/>
      <c r="AC72" s="137"/>
      <c r="AD72" s="137"/>
      <c r="AE72" s="148"/>
      <c r="AF72" s="137"/>
      <c r="AG72" s="137"/>
      <c r="AH72" s="137"/>
      <c r="AI72" s="137"/>
      <c r="AJ72" s="137"/>
      <c r="AK72" s="137"/>
      <c r="AL72" s="137"/>
      <c r="AM72" s="137"/>
    </row>
    <row r="73" spans="1:39" ht="15.75" x14ac:dyDescent="0.25">
      <c r="A73" s="24"/>
      <c r="B73" s="27" t="s">
        <v>132</v>
      </c>
      <c r="C73" s="164"/>
      <c r="D73" s="39"/>
      <c r="E73" s="164"/>
      <c r="F73" s="39"/>
      <c r="G73" s="164"/>
      <c r="H73" s="39"/>
      <c r="I73" s="101"/>
      <c r="J73" s="98"/>
      <c r="K73" s="98"/>
      <c r="L73" s="99"/>
      <c r="M73" s="99"/>
      <c r="N73" s="99"/>
      <c r="O73" s="99"/>
      <c r="P73" s="99"/>
      <c r="Q73" s="99"/>
      <c r="R73" s="99"/>
      <c r="S73" s="99"/>
      <c r="T73" s="99"/>
      <c r="U73" s="99"/>
      <c r="V73" s="99"/>
      <c r="W73" s="99"/>
      <c r="X73" s="99"/>
      <c r="Y73" s="99"/>
      <c r="AB73" s="137"/>
      <c r="AC73" s="137"/>
      <c r="AD73" s="137"/>
      <c r="AE73" s="148"/>
      <c r="AF73" s="137"/>
      <c r="AG73" s="137"/>
      <c r="AH73" s="137"/>
      <c r="AI73" s="137"/>
      <c r="AJ73" s="137"/>
      <c r="AK73" s="137"/>
      <c r="AL73" s="137"/>
      <c r="AM73" s="137"/>
    </row>
    <row r="74" spans="1:39" ht="15.75" x14ac:dyDescent="0.25">
      <c r="A74" s="24"/>
      <c r="B74" s="27" t="s">
        <v>133</v>
      </c>
      <c r="C74" s="164"/>
      <c r="D74" s="39"/>
      <c r="E74" s="164"/>
      <c r="F74" s="39"/>
      <c r="G74" s="164"/>
      <c r="H74" s="39"/>
      <c r="I74" s="101"/>
      <c r="J74" s="98"/>
      <c r="K74" s="98"/>
      <c r="L74" s="99"/>
      <c r="M74" s="99"/>
      <c r="N74" s="143"/>
      <c r="O74" s="143"/>
      <c r="P74" s="143"/>
      <c r="Q74" s="143"/>
      <c r="R74" s="143"/>
      <c r="S74" s="143"/>
      <c r="T74" s="99"/>
      <c r="U74" s="142"/>
      <c r="V74" s="99"/>
      <c r="W74" s="99"/>
      <c r="X74" s="142"/>
      <c r="Y74" s="142"/>
      <c r="AE74" s="72"/>
    </row>
    <row r="75" spans="1:39" ht="15.75" x14ac:dyDescent="0.25">
      <c r="A75" s="24"/>
      <c r="B75" s="27" t="s">
        <v>134</v>
      </c>
      <c r="C75" s="164"/>
      <c r="D75" s="39"/>
      <c r="E75" s="164"/>
      <c r="F75" s="39"/>
      <c r="G75" s="164"/>
      <c r="H75" s="39"/>
      <c r="I75" s="101"/>
      <c r="J75" s="98"/>
      <c r="K75" s="98"/>
      <c r="L75" s="98"/>
      <c r="M75" s="98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9"/>
      <c r="AE75" s="72"/>
    </row>
    <row r="76" spans="1:39" ht="15.75" x14ac:dyDescent="0.25">
      <c r="A76" s="24"/>
      <c r="B76" s="27" t="s">
        <v>135</v>
      </c>
      <c r="C76" s="164"/>
      <c r="D76" s="39"/>
      <c r="E76" s="164"/>
      <c r="F76" s="39"/>
      <c r="G76" s="164"/>
      <c r="H76" s="39"/>
      <c r="I76" s="101"/>
      <c r="J76" s="98"/>
      <c r="K76" s="98"/>
      <c r="L76" s="99"/>
      <c r="M76" s="99"/>
      <c r="N76" s="144"/>
      <c r="O76" s="144"/>
      <c r="P76" s="144"/>
      <c r="Q76" s="144"/>
      <c r="R76" s="144"/>
      <c r="S76" s="144"/>
      <c r="T76" s="99"/>
      <c r="U76" s="144"/>
      <c r="V76" s="144"/>
      <c r="W76" s="144"/>
      <c r="X76" s="144"/>
      <c r="Y76" s="99"/>
      <c r="AE76" s="72"/>
    </row>
    <row r="77" spans="1:39" ht="15.75" x14ac:dyDescent="0.25">
      <c r="A77" s="24"/>
      <c r="B77" s="27" t="s">
        <v>136</v>
      </c>
      <c r="C77" s="164"/>
      <c r="D77" s="39"/>
      <c r="E77" s="164"/>
      <c r="F77" s="39"/>
      <c r="G77" s="164"/>
      <c r="H77" s="39"/>
      <c r="I77" s="101"/>
      <c r="J77" s="98"/>
      <c r="K77" s="98"/>
      <c r="L77" s="98"/>
      <c r="M77" s="98"/>
      <c r="N77" s="99"/>
      <c r="O77" s="99"/>
      <c r="P77" s="99"/>
      <c r="Q77" s="99"/>
      <c r="R77" s="99"/>
      <c r="S77" s="99"/>
      <c r="T77" s="99"/>
      <c r="U77" s="99"/>
      <c r="V77" s="99"/>
      <c r="W77" s="99"/>
      <c r="X77" s="99"/>
      <c r="Y77" s="99"/>
    </row>
    <row r="78" spans="1:39" ht="15.75" x14ac:dyDescent="0.25">
      <c r="A78" s="24"/>
      <c r="B78" s="27" t="s">
        <v>145</v>
      </c>
      <c r="C78" s="164"/>
      <c r="D78" s="39"/>
      <c r="E78" s="164"/>
      <c r="F78" s="39"/>
      <c r="G78" s="164"/>
      <c r="H78" s="39"/>
      <c r="I78" s="101"/>
      <c r="J78" s="98"/>
      <c r="K78" s="145"/>
      <c r="L78" s="99"/>
      <c r="M78" s="99"/>
      <c r="N78" s="99"/>
      <c r="O78" s="99"/>
      <c r="P78" s="99"/>
      <c r="Q78" s="99"/>
      <c r="R78" s="99"/>
      <c r="S78" s="99"/>
      <c r="T78" s="99"/>
      <c r="U78" s="99"/>
      <c r="V78" s="99"/>
      <c r="W78" s="99"/>
      <c r="X78" s="99"/>
      <c r="Y78" s="99"/>
    </row>
    <row r="79" spans="1:39" ht="15.75" x14ac:dyDescent="0.25">
      <c r="A79" s="31"/>
      <c r="B79" s="38"/>
      <c r="C79" s="165"/>
      <c r="D79" s="166"/>
      <c r="E79" s="165"/>
      <c r="F79" s="166"/>
      <c r="G79" s="165"/>
      <c r="H79" s="166"/>
      <c r="I79" s="101"/>
      <c r="J79" s="139"/>
      <c r="K79" s="140"/>
      <c r="L79" s="141"/>
      <c r="M79" s="141"/>
      <c r="N79" s="99"/>
      <c r="O79" s="99"/>
      <c r="P79" s="99"/>
      <c r="Q79" s="99"/>
      <c r="R79" s="99"/>
      <c r="S79" s="99"/>
      <c r="T79" s="99"/>
      <c r="U79" s="99"/>
      <c r="V79" s="99"/>
      <c r="W79" s="99"/>
      <c r="X79" s="99"/>
      <c r="Y79" s="99"/>
    </row>
    <row r="80" spans="1:39" ht="15.75" x14ac:dyDescent="0.25">
      <c r="A80" s="46" t="s">
        <v>95</v>
      </c>
      <c r="B80" s="37" t="s">
        <v>96</v>
      </c>
      <c r="C80" s="169"/>
      <c r="D80" s="40"/>
      <c r="E80" s="169"/>
      <c r="F80" s="40"/>
      <c r="G80" s="169"/>
      <c r="H80" s="40"/>
      <c r="I80" s="101"/>
      <c r="J80" s="98"/>
      <c r="K80" s="140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99"/>
    </row>
    <row r="81" spans="1:25" ht="15.75" x14ac:dyDescent="0.25">
      <c r="A81" s="24" t="s">
        <v>91</v>
      </c>
      <c r="B81" s="27" t="s">
        <v>137</v>
      </c>
      <c r="C81" s="164"/>
      <c r="D81" s="39"/>
      <c r="E81" s="164"/>
      <c r="F81" s="39"/>
      <c r="G81" s="164"/>
      <c r="H81" s="39"/>
      <c r="I81" s="101"/>
      <c r="J81" s="98"/>
      <c r="K81" s="98"/>
      <c r="L81" s="98"/>
      <c r="M81" s="98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</row>
    <row r="82" spans="1:25" ht="15.75" x14ac:dyDescent="0.25">
      <c r="A82" s="24" t="s">
        <v>138</v>
      </c>
      <c r="B82" s="27" t="s">
        <v>139</v>
      </c>
      <c r="C82" s="164"/>
      <c r="D82" s="39"/>
      <c r="E82" s="164"/>
      <c r="F82" s="39"/>
      <c r="G82" s="164"/>
      <c r="H82" s="39"/>
      <c r="I82" s="101"/>
      <c r="J82" s="98"/>
      <c r="K82" s="98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99"/>
      <c r="X82" s="99"/>
      <c r="Y82" s="99"/>
    </row>
    <row r="83" spans="1:25" ht="15.75" x14ac:dyDescent="0.25">
      <c r="A83" s="24"/>
      <c r="B83" s="27" t="s">
        <v>140</v>
      </c>
      <c r="C83" s="164"/>
      <c r="D83" s="39"/>
      <c r="E83" s="164"/>
      <c r="F83" s="39"/>
      <c r="G83" s="164"/>
      <c r="H83" s="39"/>
      <c r="I83" s="101"/>
      <c r="J83" s="98"/>
      <c r="K83" s="146"/>
      <c r="L83" s="99"/>
      <c r="M83" s="99"/>
      <c r="N83" s="98"/>
      <c r="O83" s="98"/>
      <c r="P83" s="98"/>
      <c r="Q83" s="98"/>
      <c r="R83" s="98"/>
      <c r="S83" s="98"/>
      <c r="T83" s="99"/>
      <c r="U83" s="99"/>
      <c r="V83" s="99"/>
      <c r="W83" s="99"/>
      <c r="X83" s="99"/>
      <c r="Y83" s="98"/>
    </row>
    <row r="84" spans="1:25" ht="15.75" x14ac:dyDescent="0.25">
      <c r="A84" s="24"/>
      <c r="B84" s="27" t="s">
        <v>141</v>
      </c>
      <c r="C84" s="164"/>
      <c r="D84" s="39"/>
      <c r="E84" s="164"/>
      <c r="F84" s="39"/>
      <c r="G84" s="164"/>
      <c r="H84" s="39"/>
      <c r="I84" s="101"/>
      <c r="J84" s="98"/>
      <c r="K84" s="98"/>
      <c r="L84" s="141"/>
      <c r="M84" s="141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98"/>
      <c r="Y84" s="98"/>
    </row>
    <row r="85" spans="1:25" ht="15.75" x14ac:dyDescent="0.25">
      <c r="A85" s="24"/>
      <c r="B85" s="27" t="s">
        <v>142</v>
      </c>
      <c r="C85" s="164"/>
      <c r="D85" s="39"/>
      <c r="E85" s="164"/>
      <c r="F85" s="39"/>
      <c r="G85" s="164"/>
      <c r="H85" s="39"/>
      <c r="I85" s="101"/>
      <c r="J85" s="98"/>
      <c r="K85" s="98"/>
      <c r="L85" s="99"/>
      <c r="M85" s="99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</row>
    <row r="86" spans="1:25" ht="15.75" x14ac:dyDescent="0.25">
      <c r="A86" s="24"/>
      <c r="B86" s="27" t="s">
        <v>143</v>
      </c>
      <c r="C86" s="164"/>
      <c r="D86" s="39"/>
      <c r="E86" s="164"/>
      <c r="F86" s="39"/>
      <c r="G86" s="164"/>
      <c r="H86" s="39"/>
      <c r="I86" s="101"/>
      <c r="J86" s="98"/>
      <c r="K86" s="140"/>
      <c r="L86" s="98"/>
      <c r="M86" s="98"/>
      <c r="N86" s="98"/>
      <c r="O86" s="98"/>
      <c r="P86" s="98"/>
      <c r="Q86" s="98"/>
      <c r="R86" s="98"/>
      <c r="S86" s="98"/>
      <c r="T86" s="99"/>
      <c r="U86" s="99"/>
      <c r="V86" s="99"/>
      <c r="W86" s="99"/>
      <c r="X86" s="99"/>
      <c r="Y86" s="99"/>
    </row>
    <row r="87" spans="1:25" ht="15.75" x14ac:dyDescent="0.25">
      <c r="A87" s="24"/>
      <c r="B87" s="27" t="s">
        <v>146</v>
      </c>
      <c r="C87" s="164"/>
      <c r="D87" s="39"/>
      <c r="E87" s="164"/>
      <c r="F87" s="39"/>
      <c r="G87" s="164"/>
      <c r="H87" s="39"/>
      <c r="I87" s="101"/>
      <c r="J87" s="98"/>
      <c r="K87" s="98"/>
      <c r="L87" s="98"/>
      <c r="M87" s="98"/>
      <c r="N87" s="98"/>
      <c r="O87" s="98"/>
      <c r="P87" s="98"/>
      <c r="Q87" s="98"/>
      <c r="R87" s="98"/>
      <c r="S87" s="98"/>
      <c r="T87" s="99"/>
      <c r="U87" s="99"/>
      <c r="V87" s="99"/>
      <c r="W87" s="99"/>
      <c r="X87" s="99"/>
      <c r="Y87" s="99"/>
    </row>
    <row r="88" spans="1:25" x14ac:dyDescent="0.25">
      <c r="A88" s="31"/>
      <c r="B88" s="38"/>
      <c r="C88" s="165"/>
      <c r="D88" s="166"/>
      <c r="E88" s="165"/>
      <c r="F88" s="166"/>
      <c r="G88" s="165"/>
      <c r="H88" s="166"/>
      <c r="I88" s="101"/>
      <c r="J88" s="137"/>
      <c r="K88" s="137"/>
      <c r="L88" s="137"/>
      <c r="M88" s="137"/>
      <c r="N88" s="137"/>
      <c r="O88" s="137"/>
      <c r="P88" s="137"/>
      <c r="Q88" s="137"/>
      <c r="R88" s="137"/>
      <c r="S88" s="137"/>
      <c r="T88" s="137"/>
      <c r="U88" s="137"/>
      <c r="V88" s="137"/>
      <c r="W88" s="137"/>
      <c r="X88" s="137"/>
      <c r="Y88" s="137"/>
    </row>
    <row r="89" spans="1:25" x14ac:dyDescent="0.25">
      <c r="A89" s="42" t="s">
        <v>105</v>
      </c>
      <c r="B89" s="37" t="s">
        <v>107</v>
      </c>
      <c r="C89" s="100">
        <f>D89*6442.2*12</f>
        <v>8503.7039999999997</v>
      </c>
      <c r="D89" s="41">
        <v>0.11</v>
      </c>
      <c r="E89" s="100">
        <f>F89*12*B12</f>
        <v>2884.880035872</v>
      </c>
      <c r="F89" s="41">
        <v>3.731748E-2</v>
      </c>
      <c r="G89" s="100">
        <f>C89-E89</f>
        <v>5618.8239641279997</v>
      </c>
      <c r="H89" s="35">
        <f>D89-F89</f>
        <v>7.268252E-2</v>
      </c>
      <c r="I89" s="101"/>
    </row>
    <row r="90" spans="1:25" x14ac:dyDescent="0.25">
      <c r="A90" s="106" t="s">
        <v>106</v>
      </c>
      <c r="B90" s="27" t="s">
        <v>108</v>
      </c>
      <c r="C90" s="164"/>
      <c r="D90" s="39"/>
      <c r="E90" s="164"/>
      <c r="F90" s="39"/>
      <c r="G90" s="164"/>
      <c r="H90" s="39"/>
      <c r="I90" s="101"/>
    </row>
    <row r="91" spans="1:25" x14ac:dyDescent="0.25">
      <c r="A91" s="42" t="s">
        <v>109</v>
      </c>
      <c r="B91" s="53" t="s">
        <v>98</v>
      </c>
      <c r="C91" s="100">
        <f>D91*6442.2*12</f>
        <v>160024.24799999999</v>
      </c>
      <c r="D91" s="41">
        <v>2.0699999999999998</v>
      </c>
      <c r="E91" s="100">
        <f>F91*12*B12</f>
        <v>160024.24799999996</v>
      </c>
      <c r="F91" s="41">
        <v>2.0699999999999998</v>
      </c>
      <c r="G91" s="100">
        <f>C91-E91</f>
        <v>0</v>
      </c>
      <c r="H91" s="35">
        <f>D91-F91</f>
        <v>0</v>
      </c>
      <c r="I91" s="101"/>
    </row>
    <row r="92" spans="1:25" x14ac:dyDescent="0.25">
      <c r="A92" s="106" t="s">
        <v>104</v>
      </c>
      <c r="B92" s="52"/>
      <c r="C92" s="164"/>
      <c r="D92" s="39"/>
      <c r="E92" s="164"/>
      <c r="F92" s="39"/>
      <c r="G92" s="164"/>
      <c r="H92" s="39"/>
      <c r="I92" s="101"/>
    </row>
    <row r="93" spans="1:25" x14ac:dyDescent="0.25">
      <c r="A93" s="42" t="s">
        <v>174</v>
      </c>
      <c r="B93" s="37" t="s">
        <v>76</v>
      </c>
      <c r="C93" s="100">
        <f>D93*6442.2*12</f>
        <v>19326.599999999999</v>
      </c>
      <c r="D93" s="35">
        <v>0.25</v>
      </c>
      <c r="E93" s="100">
        <f>F93*6442.2*12</f>
        <v>19326.599999999999</v>
      </c>
      <c r="F93" s="35">
        <v>0.25</v>
      </c>
      <c r="G93" s="100">
        <f>C93-E93</f>
        <v>0</v>
      </c>
      <c r="H93" s="35">
        <f>D93-F93</f>
        <v>0</v>
      </c>
      <c r="I93" s="101"/>
    </row>
    <row r="94" spans="1:25" x14ac:dyDescent="0.25">
      <c r="A94" s="94" t="s">
        <v>157</v>
      </c>
      <c r="B94" s="38"/>
      <c r="C94" s="44"/>
      <c r="D94" s="33"/>
      <c r="E94" s="44"/>
      <c r="F94" s="33"/>
      <c r="G94" s="44"/>
      <c r="H94" s="33"/>
      <c r="I94" s="50"/>
    </row>
    <row r="95" spans="1:25" x14ac:dyDescent="0.25">
      <c r="A95" s="42" t="s">
        <v>168</v>
      </c>
      <c r="B95" s="37" t="s">
        <v>76</v>
      </c>
      <c r="C95" s="100">
        <f>D95*6442.2*12</f>
        <v>44064.647999999994</v>
      </c>
      <c r="D95" s="35">
        <v>0.56999999999999995</v>
      </c>
      <c r="E95" s="100">
        <f>F95*6442.2*12</f>
        <v>44064.647999999994</v>
      </c>
      <c r="F95" s="35">
        <v>0.56999999999999995</v>
      </c>
      <c r="G95" s="100">
        <f>C95-E95</f>
        <v>0</v>
      </c>
      <c r="H95" s="35">
        <f>D95-F95</f>
        <v>0</v>
      </c>
      <c r="I95" s="101"/>
    </row>
    <row r="96" spans="1:25" x14ac:dyDescent="0.25">
      <c r="A96" s="106" t="s">
        <v>166</v>
      </c>
      <c r="B96" s="27"/>
      <c r="C96" s="44"/>
      <c r="D96" s="33"/>
      <c r="E96" s="44"/>
      <c r="F96" s="33"/>
      <c r="G96" s="44"/>
      <c r="H96" s="33"/>
      <c r="I96" s="50"/>
    </row>
    <row r="97" spans="1:9" x14ac:dyDescent="0.25">
      <c r="A97" s="42" t="s">
        <v>169</v>
      </c>
      <c r="B97" s="37" t="s">
        <v>76</v>
      </c>
      <c r="C97" s="100">
        <f>D97*6442.2*12</f>
        <v>47929.967999999993</v>
      </c>
      <c r="D97" s="35">
        <v>0.62</v>
      </c>
      <c r="E97" s="100">
        <f>F97*6442.2*12</f>
        <v>47929.967999999993</v>
      </c>
      <c r="F97" s="35">
        <v>0.62</v>
      </c>
      <c r="G97" s="100">
        <f>C97-E97</f>
        <v>0</v>
      </c>
      <c r="H97" s="35">
        <f>D97-F97</f>
        <v>0</v>
      </c>
      <c r="I97" s="50"/>
    </row>
    <row r="98" spans="1:9" x14ac:dyDescent="0.25">
      <c r="A98" s="94" t="s">
        <v>120</v>
      </c>
      <c r="B98" s="38"/>
      <c r="C98" s="167"/>
      <c r="D98" s="168"/>
      <c r="E98" s="167"/>
      <c r="F98" s="168"/>
      <c r="G98" s="167"/>
      <c r="H98" s="168"/>
      <c r="I98" s="50"/>
    </row>
    <row r="99" spans="1:9" x14ac:dyDescent="0.25">
      <c r="A99" s="42" t="s">
        <v>175</v>
      </c>
      <c r="B99" s="27" t="s">
        <v>76</v>
      </c>
      <c r="C99" s="100">
        <f>D99*6442.2*12</f>
        <v>7730.64</v>
      </c>
      <c r="D99" s="41">
        <v>0.1</v>
      </c>
      <c r="E99" s="100">
        <v>45.356000000000002</v>
      </c>
      <c r="F99" s="41">
        <f>E99/12/B12</f>
        <v>5.8670433495803718E-4</v>
      </c>
      <c r="G99" s="100">
        <f>C99-E99</f>
        <v>7685.2840000000006</v>
      </c>
      <c r="H99" s="35">
        <f>D99-F99</f>
        <v>9.9413295665041965E-2</v>
      </c>
      <c r="I99" s="50"/>
    </row>
    <row r="100" spans="1:9" x14ac:dyDescent="0.25">
      <c r="A100" s="94" t="s">
        <v>167</v>
      </c>
      <c r="B100" s="27"/>
      <c r="C100" s="167"/>
      <c r="D100" s="170"/>
      <c r="E100" s="167"/>
      <c r="F100" s="170"/>
      <c r="G100" s="167"/>
      <c r="H100" s="168"/>
      <c r="I100" s="50"/>
    </row>
    <row r="101" spans="1:9" x14ac:dyDescent="0.25">
      <c r="A101" s="42" t="s">
        <v>176</v>
      </c>
      <c r="B101" s="37" t="s">
        <v>76</v>
      </c>
      <c r="C101" s="100">
        <f>D101*6442.2*12</f>
        <v>88902.359999999986</v>
      </c>
      <c r="D101" s="35">
        <v>1.1499999999999999</v>
      </c>
      <c r="E101" s="100">
        <f>F101*6442.2*12</f>
        <v>88902.359999999986</v>
      </c>
      <c r="F101" s="35">
        <v>1.1499999999999999</v>
      </c>
      <c r="G101" s="100">
        <f>C101-E101</f>
        <v>0</v>
      </c>
      <c r="H101" s="35">
        <f>D101-F101</f>
        <v>0</v>
      </c>
      <c r="I101" s="50"/>
    </row>
    <row r="102" spans="1:9" x14ac:dyDescent="0.25">
      <c r="A102" s="94" t="s">
        <v>177</v>
      </c>
      <c r="B102" s="38"/>
      <c r="C102" s="167"/>
      <c r="D102" s="168"/>
      <c r="E102" s="167"/>
      <c r="F102" s="168"/>
      <c r="G102" s="167"/>
      <c r="H102" s="168"/>
      <c r="I102" s="50"/>
    </row>
    <row r="103" spans="1:9" x14ac:dyDescent="0.25">
      <c r="A103" s="106" t="s">
        <v>182</v>
      </c>
      <c r="B103" s="37" t="s">
        <v>76</v>
      </c>
      <c r="C103" s="100">
        <f>D103*6442.2*12</f>
        <v>29376.432000000001</v>
      </c>
      <c r="D103" s="35">
        <v>0.38</v>
      </c>
      <c r="E103" s="100">
        <f>F103*6442.2*12</f>
        <v>29376.432000000001</v>
      </c>
      <c r="F103" s="35">
        <v>0.38</v>
      </c>
      <c r="G103" s="100">
        <f>C103-E103</f>
        <v>0</v>
      </c>
      <c r="H103" s="35">
        <f>D103-F103</f>
        <v>0</v>
      </c>
      <c r="I103" s="50"/>
    </row>
    <row r="104" spans="1:9" x14ac:dyDescent="0.25">
      <c r="A104" s="106"/>
      <c r="B104" s="27"/>
      <c r="C104" s="44"/>
      <c r="D104" s="33"/>
      <c r="E104" s="44"/>
      <c r="F104" s="33"/>
      <c r="G104" s="44"/>
      <c r="H104" s="33"/>
      <c r="I104" s="50"/>
    </row>
    <row r="105" spans="1:9" x14ac:dyDescent="0.25">
      <c r="A105" s="42" t="s">
        <v>183</v>
      </c>
      <c r="B105" s="37"/>
      <c r="C105" s="100">
        <f>D105*6442.2*12</f>
        <v>300721.89600000001</v>
      </c>
      <c r="D105" s="41">
        <v>3.89</v>
      </c>
      <c r="E105" s="100">
        <f>F105*6442.2*12</f>
        <v>300721.89600000001</v>
      </c>
      <c r="F105" s="41">
        <v>3.89</v>
      </c>
      <c r="G105" s="100">
        <f>C105-E105</f>
        <v>0</v>
      </c>
      <c r="H105" s="35">
        <f>D105-F105</f>
        <v>0</v>
      </c>
      <c r="I105" s="50"/>
    </row>
    <row r="106" spans="1:9" x14ac:dyDescent="0.25">
      <c r="A106" s="106" t="s">
        <v>121</v>
      </c>
      <c r="B106" s="27"/>
      <c r="C106" s="51"/>
      <c r="D106" s="171"/>
      <c r="E106" s="51"/>
      <c r="F106" s="171"/>
      <c r="G106" s="44"/>
      <c r="H106" s="33"/>
      <c r="I106" s="50"/>
    </row>
    <row r="107" spans="1:9" x14ac:dyDescent="0.25">
      <c r="A107" s="109" t="s">
        <v>147</v>
      </c>
      <c r="B107" s="37"/>
      <c r="C107" s="100">
        <f>C19+C29+C44+C48+C51+C62+C89+C91+C93+C95+C105+C97+C99+C101+C103</f>
        <v>2616821.64</v>
      </c>
      <c r="D107" s="35">
        <f>D19+D29+D44+D48+D51+D62+D89+D91+D93+D95+D105+D97+D99+D101+D103</f>
        <v>33.85</v>
      </c>
      <c r="E107" s="100">
        <f>E19+E29+E44+E48+E51+E62+E89+E91+E93+E95+E105+E97+E99+E101+E103</f>
        <v>2595013.8320358722</v>
      </c>
      <c r="F107" s="35">
        <f>F19+F29+F44+F48+F51+F62+F89+F91+F93+F95+F105+F97+F99+F101+F103</f>
        <v>33.567904236077112</v>
      </c>
      <c r="G107" s="100">
        <f>C107-E107</f>
        <v>21807.807964127976</v>
      </c>
      <c r="H107" s="35">
        <f>D107-F107</f>
        <v>0.28209576392288938</v>
      </c>
      <c r="I107" s="101"/>
    </row>
    <row r="108" spans="1:9" x14ac:dyDescent="0.25">
      <c r="A108" s="110" t="s">
        <v>148</v>
      </c>
      <c r="B108" s="38"/>
      <c r="C108" s="116"/>
      <c r="D108" s="170"/>
      <c r="E108" s="116"/>
      <c r="F108" s="170"/>
      <c r="G108" s="44"/>
      <c r="H108" s="33"/>
      <c r="I108" s="101"/>
    </row>
    <row r="109" spans="1:9" x14ac:dyDescent="0.25">
      <c r="A109" s="111" t="s">
        <v>122</v>
      </c>
      <c r="B109" s="27"/>
      <c r="C109" s="45">
        <f>C111+C114+C116+C118+C122+C120</f>
        <v>607628.304</v>
      </c>
      <c r="D109" s="41">
        <f>D111+D114+D116+D118+D122+D120</f>
        <v>7.86</v>
      </c>
      <c r="E109" s="45">
        <f>E111+E114+E116+E118+E122+E120</f>
        <v>549264.30426700006</v>
      </c>
      <c r="F109" s="41">
        <f>F111+F114+F116+F118+F122+F120</f>
        <v>7.1050301691321804</v>
      </c>
      <c r="G109" s="45">
        <f>G111+G114+G116+G118+G122</f>
        <v>58363.99973299999</v>
      </c>
      <c r="H109" s="41">
        <f>H111+H114+H116+H118+H122</f>
        <v>0.75496983086781944</v>
      </c>
      <c r="I109" s="101"/>
    </row>
    <row r="110" spans="1:9" x14ac:dyDescent="0.25">
      <c r="A110" s="111"/>
      <c r="B110" s="27"/>
      <c r="C110" s="51"/>
      <c r="D110" s="43"/>
      <c r="E110" s="51"/>
      <c r="F110" s="43"/>
      <c r="G110" s="44"/>
      <c r="H110" s="33"/>
      <c r="I110" s="101"/>
    </row>
    <row r="111" spans="1:9" x14ac:dyDescent="0.25">
      <c r="A111" s="54" t="s">
        <v>123</v>
      </c>
      <c r="B111" s="37" t="s">
        <v>111</v>
      </c>
      <c r="C111" s="100">
        <f>D111*6442.2*12</f>
        <v>274437.71999999997</v>
      </c>
      <c r="D111" s="41">
        <v>3.55</v>
      </c>
      <c r="E111" s="100">
        <v>247339.02</v>
      </c>
      <c r="F111" s="41">
        <f>E111/12/B12</f>
        <v>3.1994636925273974</v>
      </c>
      <c r="G111" s="100">
        <f>C111-E111</f>
        <v>27098.699999999983</v>
      </c>
      <c r="H111" s="35">
        <f>D111-F111</f>
        <v>0.35053630747260245</v>
      </c>
      <c r="I111" s="50"/>
    </row>
    <row r="112" spans="1:9" x14ac:dyDescent="0.25">
      <c r="A112" s="104" t="s">
        <v>97</v>
      </c>
      <c r="B112" s="27"/>
      <c r="C112" s="51"/>
      <c r="D112" s="43"/>
      <c r="E112" s="51"/>
      <c r="F112" s="43"/>
      <c r="G112" s="44"/>
      <c r="H112" s="33"/>
      <c r="I112" s="50"/>
    </row>
    <row r="113" spans="1:14" x14ac:dyDescent="0.25">
      <c r="A113" s="104" t="s">
        <v>110</v>
      </c>
      <c r="B113" s="27"/>
      <c r="C113" s="51"/>
      <c r="D113" s="43"/>
      <c r="E113" s="51"/>
      <c r="F113" s="43"/>
      <c r="G113" s="44"/>
      <c r="H113" s="33"/>
      <c r="I113" s="101"/>
    </row>
    <row r="114" spans="1:14" x14ac:dyDescent="0.25">
      <c r="A114" s="112" t="s">
        <v>158</v>
      </c>
      <c r="B114" s="37" t="s">
        <v>159</v>
      </c>
      <c r="C114" s="100">
        <f>D114*6442.2*12</f>
        <v>0</v>
      </c>
      <c r="D114" s="41">
        <v>0</v>
      </c>
      <c r="E114" s="100">
        <v>0</v>
      </c>
      <c r="F114" s="41">
        <v>0</v>
      </c>
      <c r="G114" s="100">
        <f>C114-E114</f>
        <v>0</v>
      </c>
      <c r="H114" s="35">
        <f>D114-F114</f>
        <v>0</v>
      </c>
      <c r="I114" s="101"/>
    </row>
    <row r="115" spans="1:14" x14ac:dyDescent="0.25">
      <c r="A115" s="113"/>
      <c r="B115" s="38" t="s">
        <v>160</v>
      </c>
      <c r="C115" s="51"/>
      <c r="D115" s="43"/>
      <c r="E115" s="51"/>
      <c r="F115" s="43"/>
      <c r="G115" s="44"/>
      <c r="H115" s="33"/>
      <c r="I115" s="101"/>
    </row>
    <row r="116" spans="1:14" x14ac:dyDescent="0.25">
      <c r="A116" s="112" t="s">
        <v>163</v>
      </c>
      <c r="B116" s="37" t="s">
        <v>159</v>
      </c>
      <c r="C116" s="100">
        <f>D116*6442.2*12</f>
        <v>57206.736000000004</v>
      </c>
      <c r="D116" s="41">
        <v>0.74</v>
      </c>
      <c r="E116" s="100">
        <f>F116*12*B12</f>
        <v>51341.016266999999</v>
      </c>
      <c r="F116" s="41">
        <v>0.66412375000000001</v>
      </c>
      <c r="G116" s="100">
        <f>C116-E116</f>
        <v>5865.7197330000054</v>
      </c>
      <c r="H116" s="35">
        <f>D116-F116</f>
        <v>7.5876249999999978E-2</v>
      </c>
      <c r="I116" s="50"/>
    </row>
    <row r="117" spans="1:14" x14ac:dyDescent="0.25">
      <c r="A117" s="114" t="s">
        <v>178</v>
      </c>
      <c r="B117" s="38" t="s">
        <v>160</v>
      </c>
      <c r="C117" s="116"/>
      <c r="D117" s="170"/>
      <c r="E117" s="116"/>
      <c r="F117" s="170"/>
      <c r="G117" s="167"/>
      <c r="H117" s="168"/>
      <c r="I117" s="101"/>
    </row>
    <row r="118" spans="1:14" x14ac:dyDescent="0.25">
      <c r="A118" s="112" t="s">
        <v>179</v>
      </c>
      <c r="B118" s="37" t="s">
        <v>159</v>
      </c>
      <c r="C118" s="100">
        <f>D118*6442.2*12</f>
        <v>96633</v>
      </c>
      <c r="D118" s="41">
        <v>1.25</v>
      </c>
      <c r="E118" s="100">
        <v>71623.87</v>
      </c>
      <c r="F118" s="41">
        <f>E118/12/B12</f>
        <v>0.92649340804901015</v>
      </c>
      <c r="G118" s="100">
        <f>C118-E118</f>
        <v>25009.130000000005</v>
      </c>
      <c r="H118" s="35">
        <f>D118-F118</f>
        <v>0.32350659195098985</v>
      </c>
      <c r="I118" s="50"/>
      <c r="J118" s="118"/>
      <c r="K118" s="117"/>
    </row>
    <row r="119" spans="1:14" x14ac:dyDescent="0.25">
      <c r="A119" s="114" t="s">
        <v>180</v>
      </c>
      <c r="B119" s="38" t="s">
        <v>160</v>
      </c>
      <c r="C119" s="116"/>
      <c r="D119" s="170"/>
      <c r="E119" s="116"/>
      <c r="F119" s="170"/>
      <c r="G119" s="167"/>
      <c r="H119" s="168"/>
      <c r="I119" s="123"/>
      <c r="J119" s="118"/>
      <c r="K119" s="117"/>
      <c r="L119" s="117"/>
      <c r="M119" s="117"/>
      <c r="N119" s="117"/>
    </row>
    <row r="120" spans="1:14" x14ac:dyDescent="0.25">
      <c r="A120" s="175" t="s">
        <v>186</v>
      </c>
      <c r="B120" s="176" t="s">
        <v>159</v>
      </c>
      <c r="C120" s="51">
        <f>D120*12*B12</f>
        <v>102044.44799999999</v>
      </c>
      <c r="D120" s="43">
        <v>1.32</v>
      </c>
      <c r="E120" s="51">
        <f>F120*12*B12</f>
        <v>102044.44799999999</v>
      </c>
      <c r="F120" s="43">
        <v>1.32</v>
      </c>
      <c r="G120" s="44">
        <f>C120-E120</f>
        <v>0</v>
      </c>
      <c r="H120" s="33">
        <f>D120-F120</f>
        <v>0</v>
      </c>
      <c r="I120" s="123"/>
      <c r="J120" s="118"/>
      <c r="K120" s="117"/>
      <c r="L120" s="117"/>
      <c r="M120" s="117"/>
      <c r="N120" s="117"/>
    </row>
    <row r="121" spans="1:14" x14ac:dyDescent="0.25">
      <c r="A121" s="177"/>
      <c r="B121" s="178" t="s">
        <v>160</v>
      </c>
      <c r="C121" s="116"/>
      <c r="D121" s="170"/>
      <c r="E121" s="116"/>
      <c r="F121" s="170"/>
      <c r="G121" s="167"/>
      <c r="H121" s="168"/>
      <c r="I121" s="123"/>
      <c r="J121" s="118"/>
      <c r="K121" s="117"/>
      <c r="L121" s="117"/>
      <c r="M121" s="117"/>
      <c r="N121" s="117"/>
    </row>
    <row r="122" spans="1:14" x14ac:dyDescent="0.25">
      <c r="A122" s="104" t="s">
        <v>187</v>
      </c>
      <c r="B122" s="27" t="s">
        <v>159</v>
      </c>
      <c r="C122" s="44">
        <f>D122*6442.2*12</f>
        <v>77306.399999999994</v>
      </c>
      <c r="D122" s="43">
        <v>1</v>
      </c>
      <c r="E122" s="44">
        <v>76915.95</v>
      </c>
      <c r="F122" s="43">
        <f>E122/12/B12</f>
        <v>0.99494931855577284</v>
      </c>
      <c r="G122" s="44">
        <f>C122-E122</f>
        <v>390.44999999999709</v>
      </c>
      <c r="H122" s="33">
        <f>D122-F122</f>
        <v>5.0506814442271564E-3</v>
      </c>
      <c r="I122" s="122"/>
    </row>
    <row r="123" spans="1:14" x14ac:dyDescent="0.25">
      <c r="A123" s="104" t="s">
        <v>161</v>
      </c>
      <c r="B123" s="27" t="s">
        <v>160</v>
      </c>
      <c r="C123" s="51"/>
      <c r="D123" s="43"/>
      <c r="E123" s="51"/>
      <c r="F123" s="43"/>
      <c r="G123" s="44"/>
      <c r="H123" s="33"/>
      <c r="I123" s="119"/>
    </row>
    <row r="124" spans="1:14" ht="15.75" thickBot="1" x14ac:dyDescent="0.3">
      <c r="A124" s="104" t="s">
        <v>162</v>
      </c>
      <c r="B124" s="128" t="s">
        <v>101</v>
      </c>
      <c r="C124" s="51"/>
      <c r="D124" s="43"/>
      <c r="E124" s="51"/>
      <c r="F124" s="43"/>
      <c r="G124" s="44"/>
      <c r="H124" s="33"/>
      <c r="I124" s="101"/>
    </row>
    <row r="125" spans="1:14" x14ac:dyDescent="0.25">
      <c r="A125" s="129" t="s">
        <v>99</v>
      </c>
      <c r="B125" s="105"/>
      <c r="C125" s="130">
        <f>C107+C109</f>
        <v>3224449.9440000001</v>
      </c>
      <c r="D125" s="131">
        <f>D107+D109</f>
        <v>41.71</v>
      </c>
      <c r="E125" s="130">
        <f>E107+E109</f>
        <v>3144278.1363028721</v>
      </c>
      <c r="F125" s="131">
        <f>F107+F109</f>
        <v>40.67293440520929</v>
      </c>
      <c r="G125" s="132">
        <f>C125-E125</f>
        <v>80171.807697128039</v>
      </c>
      <c r="H125" s="133">
        <f>D125-F125</f>
        <v>1.037065594790711</v>
      </c>
      <c r="I125" s="101"/>
    </row>
    <row r="126" spans="1:14" ht="15.75" thickBot="1" x14ac:dyDescent="0.3">
      <c r="A126" s="115" t="s">
        <v>149</v>
      </c>
      <c r="B126" s="47"/>
      <c r="C126" s="172"/>
      <c r="D126" s="173"/>
      <c r="E126" s="172"/>
      <c r="F126" s="173"/>
      <c r="G126" s="172"/>
      <c r="H126" s="174"/>
      <c r="I126" s="101"/>
    </row>
    <row r="127" spans="1:14" x14ac:dyDescent="0.25">
      <c r="A127" s="152" t="s">
        <v>198</v>
      </c>
      <c r="B127" s="151"/>
      <c r="C127" s="190"/>
      <c r="D127" s="182"/>
      <c r="E127" s="181"/>
      <c r="F127" s="188"/>
      <c r="G127" s="55"/>
      <c r="H127" s="179"/>
      <c r="K127" s="93"/>
    </row>
    <row r="128" spans="1:14" ht="15.75" thickBot="1" x14ac:dyDescent="0.3">
      <c r="A128" s="154" t="s">
        <v>199</v>
      </c>
      <c r="B128" s="153"/>
      <c r="C128" s="191"/>
      <c r="D128" s="186"/>
      <c r="E128" s="187"/>
      <c r="F128" s="189"/>
      <c r="G128" s="66"/>
      <c r="H128" s="180"/>
      <c r="I128" s="101"/>
      <c r="K128" s="93"/>
    </row>
    <row r="129" spans="1:25" x14ac:dyDescent="0.25">
      <c r="A129" s="125"/>
      <c r="B129" s="126"/>
      <c r="C129" s="125"/>
      <c r="D129" s="97"/>
      <c r="E129" s="125"/>
      <c r="F129" s="97"/>
      <c r="G129" s="125"/>
      <c r="H129" s="125"/>
      <c r="I129" s="101"/>
    </row>
    <row r="130" spans="1:25" x14ac:dyDescent="0.25">
      <c r="A130" s="4"/>
      <c r="B130" s="4"/>
      <c r="C130" s="4"/>
      <c r="D130" s="30"/>
      <c r="E130" s="4"/>
      <c r="F130" s="4"/>
      <c r="G130" s="4"/>
      <c r="H130" s="4"/>
      <c r="I130" s="101"/>
    </row>
    <row r="131" spans="1:25" ht="15.75" x14ac:dyDescent="0.25">
      <c r="A131" s="3" t="s">
        <v>201</v>
      </c>
      <c r="B131" s="3"/>
      <c r="C131" s="3"/>
      <c r="D131" s="30"/>
      <c r="E131" s="3"/>
      <c r="F131" s="3"/>
      <c r="G131" s="3"/>
      <c r="H131" s="3"/>
      <c r="I131" s="101"/>
    </row>
    <row r="132" spans="1:25" ht="15.75" x14ac:dyDescent="0.25">
      <c r="A132" s="3" t="s">
        <v>1</v>
      </c>
      <c r="B132" s="3"/>
      <c r="C132" s="3"/>
      <c r="D132" s="30"/>
      <c r="E132" s="3"/>
      <c r="F132" s="3"/>
      <c r="G132" s="85"/>
      <c r="H132" s="3"/>
      <c r="I132" s="124"/>
    </row>
    <row r="133" spans="1:25" ht="15.75" x14ac:dyDescent="0.25">
      <c r="A133" s="3"/>
      <c r="B133" s="3"/>
      <c r="C133" s="3"/>
      <c r="D133" s="30"/>
      <c r="E133" s="3"/>
      <c r="F133" s="3"/>
      <c r="G133" s="85"/>
      <c r="H133" s="3"/>
      <c r="I133" s="124"/>
    </row>
    <row r="134" spans="1:25" ht="15.75" x14ac:dyDescent="0.25">
      <c r="A134" s="3"/>
      <c r="B134" s="3"/>
      <c r="C134" s="3"/>
      <c r="D134" s="30"/>
      <c r="E134" s="3"/>
      <c r="F134" s="3"/>
      <c r="G134" s="85"/>
      <c r="H134" s="3"/>
      <c r="I134" s="124"/>
    </row>
    <row r="135" spans="1:25" x14ac:dyDescent="0.25">
      <c r="G135" s="72"/>
      <c r="I135" s="120"/>
    </row>
    <row r="136" spans="1:25" ht="15.75" x14ac:dyDescent="0.25">
      <c r="C136" s="117"/>
      <c r="D136" s="117"/>
      <c r="E136" s="117"/>
      <c r="F136" s="202"/>
      <c r="G136" s="118"/>
      <c r="H136" s="117"/>
      <c r="I136" s="122"/>
    </row>
    <row r="137" spans="1:25" ht="15.75" x14ac:dyDescent="0.25">
      <c r="C137" s="118"/>
      <c r="D137" s="117"/>
      <c r="E137" s="117"/>
      <c r="F137" s="202"/>
      <c r="G137" s="118"/>
      <c r="H137" s="117"/>
      <c r="I137" s="122"/>
      <c r="K137" s="72"/>
      <c r="L137" s="72"/>
    </row>
    <row r="138" spans="1:25" x14ac:dyDescent="0.25">
      <c r="C138" s="117"/>
      <c r="D138" s="117"/>
      <c r="E138" s="117"/>
      <c r="F138" s="117"/>
      <c r="G138" s="118"/>
      <c r="H138" s="118"/>
      <c r="I138" s="123"/>
    </row>
    <row r="139" spans="1:25" x14ac:dyDescent="0.25">
      <c r="C139" s="117"/>
      <c r="D139" s="117"/>
      <c r="E139" s="117"/>
      <c r="F139" s="117"/>
      <c r="G139" s="118"/>
      <c r="H139" s="118"/>
      <c r="I139" s="123"/>
    </row>
    <row r="140" spans="1:25" x14ac:dyDescent="0.25">
      <c r="C140" s="117"/>
      <c r="D140" s="117"/>
      <c r="E140" s="117"/>
      <c r="F140" s="117"/>
      <c r="G140" s="118"/>
      <c r="H140" s="118"/>
      <c r="I140" s="118"/>
    </row>
    <row r="141" spans="1:25" x14ac:dyDescent="0.25">
      <c r="C141" s="117"/>
      <c r="D141" s="117"/>
      <c r="E141" s="117"/>
      <c r="F141" s="117"/>
      <c r="G141" s="118"/>
      <c r="H141" s="118"/>
      <c r="I141" s="118"/>
    </row>
    <row r="142" spans="1:25" ht="15.75" x14ac:dyDescent="0.25">
      <c r="C142" s="117"/>
      <c r="D142" s="117"/>
      <c r="E142" s="117"/>
      <c r="F142" s="117"/>
      <c r="G142" s="118"/>
      <c r="H142" s="117"/>
      <c r="I142" s="118"/>
      <c r="J142" s="137"/>
      <c r="K142" s="98"/>
      <c r="L142" s="138"/>
      <c r="M142" s="138"/>
      <c r="N142" s="138"/>
      <c r="O142" s="138"/>
      <c r="P142" s="138"/>
      <c r="Q142" s="138"/>
      <c r="R142" s="138"/>
      <c r="S142" s="138"/>
      <c r="T142" s="138"/>
      <c r="U142" s="138"/>
      <c r="V142" s="138"/>
      <c r="W142" s="138"/>
      <c r="X142" s="138"/>
      <c r="Y142" s="138"/>
    </row>
    <row r="143" spans="1:25" ht="15.75" x14ac:dyDescent="0.25">
      <c r="G143" s="92"/>
      <c r="I143" s="72"/>
      <c r="J143" s="137"/>
      <c r="K143" s="98"/>
      <c r="L143" s="138"/>
      <c r="M143" s="138"/>
      <c r="N143" s="138"/>
      <c r="O143" s="138"/>
      <c r="P143" s="138"/>
      <c r="Q143" s="138"/>
      <c r="R143" s="138"/>
      <c r="S143" s="138"/>
      <c r="T143" s="138"/>
      <c r="U143" s="138"/>
      <c r="V143" s="138"/>
      <c r="W143" s="138"/>
      <c r="X143" s="138"/>
      <c r="Y143" s="138"/>
    </row>
    <row r="144" spans="1:25" ht="15.75" x14ac:dyDescent="0.25">
      <c r="G144" s="72"/>
      <c r="J144" s="98"/>
      <c r="K144" s="98"/>
      <c r="L144" s="99"/>
      <c r="M144" s="99"/>
      <c r="N144" s="99"/>
      <c r="O144" s="99"/>
      <c r="P144" s="99"/>
      <c r="Q144" s="99"/>
      <c r="R144" s="99"/>
      <c r="S144" s="99"/>
      <c r="T144" s="99"/>
      <c r="U144" s="99"/>
      <c r="V144" s="99"/>
      <c r="W144" s="99"/>
      <c r="X144" s="99"/>
      <c r="Y144" s="99"/>
    </row>
    <row r="145" spans="7:25" ht="15.75" x14ac:dyDescent="0.25">
      <c r="G145" s="72"/>
      <c r="J145" s="98"/>
      <c r="K145" s="98"/>
      <c r="L145" s="99"/>
      <c r="M145" s="99"/>
      <c r="N145" s="99"/>
      <c r="O145" s="99"/>
      <c r="P145" s="99"/>
      <c r="Q145" s="99"/>
      <c r="R145" s="99"/>
      <c r="S145" s="99"/>
      <c r="T145" s="99"/>
      <c r="U145" s="99"/>
      <c r="V145" s="99"/>
      <c r="W145" s="99"/>
      <c r="X145" s="99"/>
      <c r="Y145" s="99"/>
    </row>
    <row r="146" spans="7:25" ht="15.75" x14ac:dyDescent="0.25">
      <c r="G146" s="92"/>
      <c r="J146" s="98"/>
      <c r="K146" s="98"/>
      <c r="L146" s="98"/>
      <c r="M146" s="98"/>
      <c r="N146" s="142"/>
      <c r="O146" s="142"/>
      <c r="P146" s="142"/>
      <c r="Q146" s="142"/>
      <c r="R146" s="142"/>
      <c r="S146" s="142"/>
      <c r="T146" s="99"/>
      <c r="U146" s="99"/>
      <c r="V146" s="99"/>
      <c r="W146" s="99"/>
      <c r="X146" s="142"/>
      <c r="Y146" s="99"/>
    </row>
    <row r="147" spans="7:25" ht="15.75" x14ac:dyDescent="0.25">
      <c r="J147" s="98"/>
      <c r="K147" s="98"/>
      <c r="L147" s="99"/>
      <c r="M147" s="99"/>
      <c r="N147" s="99"/>
      <c r="O147" s="99"/>
      <c r="P147" s="99"/>
      <c r="Q147" s="99"/>
      <c r="R147" s="99"/>
      <c r="S147" s="99"/>
      <c r="T147" s="99"/>
      <c r="U147" s="99"/>
      <c r="V147" s="99"/>
      <c r="W147" s="99"/>
      <c r="X147" s="99"/>
      <c r="Y147" s="99"/>
    </row>
    <row r="148" spans="7:25" ht="15.75" x14ac:dyDescent="0.25">
      <c r="G148" s="92"/>
      <c r="J148" s="98"/>
      <c r="K148" s="98"/>
      <c r="L148" s="99"/>
      <c r="M148" s="99"/>
      <c r="N148" s="99"/>
      <c r="O148" s="99"/>
      <c r="P148" s="99"/>
      <c r="Q148" s="99"/>
      <c r="R148" s="99"/>
      <c r="S148" s="99"/>
      <c r="T148" s="99"/>
      <c r="U148" s="99"/>
      <c r="V148" s="99"/>
      <c r="W148" s="99"/>
      <c r="X148" s="99"/>
      <c r="Y148" s="99"/>
    </row>
    <row r="149" spans="7:25" ht="15.75" x14ac:dyDescent="0.25">
      <c r="G149" s="92"/>
      <c r="J149" s="98"/>
      <c r="K149" s="98"/>
      <c r="L149" s="99"/>
      <c r="M149" s="99"/>
      <c r="N149" s="99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</row>
    <row r="150" spans="7:25" ht="15.75" x14ac:dyDescent="0.25">
      <c r="J150" s="98"/>
      <c r="K150" s="98"/>
      <c r="L150" s="99"/>
      <c r="M150" s="99"/>
      <c r="N150" s="143"/>
      <c r="O150" s="143"/>
      <c r="P150" s="143"/>
      <c r="Q150" s="143"/>
      <c r="R150" s="143"/>
      <c r="S150" s="143"/>
      <c r="T150" s="99"/>
      <c r="U150" s="142"/>
      <c r="V150" s="99"/>
      <c r="W150" s="99"/>
      <c r="X150" s="142"/>
      <c r="Y150" s="142"/>
    </row>
    <row r="151" spans="7:25" ht="15.75" x14ac:dyDescent="0.25">
      <c r="J151" s="98"/>
      <c r="K151" s="98"/>
      <c r="L151" s="98"/>
      <c r="M151" s="98"/>
      <c r="N151" s="99"/>
      <c r="O151" s="99"/>
      <c r="P151" s="99"/>
      <c r="Q151" s="99"/>
      <c r="R151" s="99"/>
      <c r="S151" s="99"/>
      <c r="T151" s="99"/>
      <c r="U151" s="99"/>
      <c r="V151" s="99"/>
      <c r="W151" s="99"/>
      <c r="X151" s="99"/>
      <c r="Y151" s="99"/>
    </row>
    <row r="152" spans="7:25" ht="15.75" x14ac:dyDescent="0.25">
      <c r="G152" s="72"/>
      <c r="J152" s="98"/>
      <c r="K152" s="98"/>
      <c r="L152" s="99"/>
      <c r="M152" s="99"/>
      <c r="N152" s="144"/>
      <c r="O152" s="144"/>
      <c r="P152" s="144"/>
      <c r="Q152" s="144"/>
      <c r="R152" s="144"/>
      <c r="S152" s="144"/>
      <c r="T152" s="99"/>
      <c r="U152" s="144"/>
      <c r="V152" s="144"/>
      <c r="W152" s="144"/>
      <c r="X152" s="144"/>
      <c r="Y152" s="99"/>
    </row>
    <row r="153" spans="7:25" ht="15.75" x14ac:dyDescent="0.25">
      <c r="G153" s="92"/>
      <c r="J153" s="98"/>
      <c r="K153" s="98"/>
      <c r="L153" s="98"/>
      <c r="M153" s="98"/>
      <c r="N153" s="99"/>
      <c r="O153" s="99"/>
      <c r="P153" s="99"/>
      <c r="Q153" s="99"/>
      <c r="R153" s="99"/>
      <c r="S153" s="99"/>
      <c r="T153" s="99"/>
      <c r="U153" s="99"/>
      <c r="V153" s="99"/>
      <c r="W153" s="99"/>
      <c r="X153" s="99"/>
      <c r="Y153" s="99"/>
    </row>
    <row r="154" spans="7:25" ht="15.75" x14ac:dyDescent="0.25">
      <c r="G154" s="92"/>
      <c r="J154" s="98"/>
      <c r="K154" s="145"/>
      <c r="L154" s="99"/>
      <c r="M154" s="99"/>
      <c r="N154" s="99"/>
      <c r="O154" s="99"/>
      <c r="P154" s="99"/>
      <c r="Q154" s="99"/>
      <c r="R154" s="99"/>
      <c r="S154" s="99"/>
      <c r="T154" s="99"/>
      <c r="U154" s="99"/>
      <c r="V154" s="99"/>
      <c r="W154" s="99"/>
      <c r="X154" s="99"/>
      <c r="Y154" s="99"/>
    </row>
    <row r="155" spans="7:25" ht="15.75" x14ac:dyDescent="0.25">
      <c r="J155" s="139"/>
      <c r="K155" s="140"/>
      <c r="L155" s="141"/>
      <c r="M155" s="141"/>
      <c r="N155" s="99"/>
      <c r="O155" s="99"/>
      <c r="P155" s="99"/>
      <c r="Q155" s="99"/>
      <c r="R155" s="99"/>
      <c r="S155" s="99"/>
      <c r="T155" s="99"/>
      <c r="U155" s="99"/>
      <c r="V155" s="99"/>
      <c r="W155" s="99"/>
      <c r="X155" s="99"/>
      <c r="Y155" s="99"/>
    </row>
    <row r="156" spans="7:25" ht="15.75" x14ac:dyDescent="0.25">
      <c r="J156" s="98"/>
      <c r="K156" s="140"/>
      <c r="L156" s="99"/>
      <c r="M156" s="99"/>
      <c r="N156" s="99"/>
      <c r="O156" s="99"/>
      <c r="P156" s="99"/>
      <c r="Q156" s="99"/>
      <c r="R156" s="99"/>
      <c r="S156" s="99"/>
      <c r="T156" s="99"/>
      <c r="U156" s="99"/>
      <c r="V156" s="99"/>
      <c r="W156" s="99"/>
      <c r="X156" s="99"/>
      <c r="Y156" s="99"/>
    </row>
    <row r="157" spans="7:25" ht="15.75" x14ac:dyDescent="0.25">
      <c r="J157" s="98"/>
      <c r="K157" s="98"/>
      <c r="L157" s="98"/>
      <c r="M157" s="98"/>
      <c r="N157" s="99"/>
      <c r="O157" s="99"/>
      <c r="P157" s="99"/>
      <c r="Q157" s="99"/>
      <c r="R157" s="99"/>
      <c r="S157" s="99"/>
      <c r="T157" s="99"/>
      <c r="U157" s="99"/>
      <c r="V157" s="99"/>
      <c r="W157" s="99"/>
      <c r="X157" s="99"/>
      <c r="Y157" s="99"/>
    </row>
    <row r="158" spans="7:25" ht="15.75" x14ac:dyDescent="0.25">
      <c r="J158" s="98"/>
      <c r="K158" s="98"/>
      <c r="L158" s="99"/>
      <c r="M158" s="99"/>
      <c r="N158" s="99"/>
      <c r="O158" s="99"/>
      <c r="P158" s="99"/>
      <c r="Q158" s="99"/>
      <c r="R158" s="99"/>
      <c r="S158" s="99"/>
      <c r="T158" s="99"/>
      <c r="U158" s="99"/>
      <c r="V158" s="99"/>
      <c r="W158" s="99"/>
      <c r="X158" s="99"/>
      <c r="Y158" s="99"/>
    </row>
    <row r="159" spans="7:25" ht="15.75" x14ac:dyDescent="0.25">
      <c r="J159" s="98"/>
      <c r="K159" s="146"/>
      <c r="L159" s="99"/>
      <c r="M159" s="99"/>
      <c r="N159" s="98"/>
      <c r="O159" s="98"/>
      <c r="P159" s="98"/>
      <c r="Q159" s="98"/>
      <c r="R159" s="98"/>
      <c r="S159" s="98"/>
      <c r="T159" s="99"/>
      <c r="U159" s="99"/>
      <c r="V159" s="99"/>
      <c r="W159" s="99"/>
      <c r="X159" s="99"/>
      <c r="Y159" s="98"/>
    </row>
    <row r="160" spans="7:25" ht="15.75" x14ac:dyDescent="0.25">
      <c r="J160" s="98"/>
      <c r="K160" s="98"/>
      <c r="L160" s="141"/>
      <c r="M160" s="141"/>
      <c r="N160" s="99"/>
      <c r="O160" s="99"/>
      <c r="P160" s="99"/>
      <c r="Q160" s="99"/>
      <c r="R160" s="99"/>
      <c r="S160" s="99"/>
      <c r="T160" s="99"/>
      <c r="U160" s="99"/>
      <c r="V160" s="99"/>
      <c r="W160" s="99"/>
      <c r="X160" s="98"/>
      <c r="Y160" s="98"/>
    </row>
    <row r="161" spans="10:25" ht="15.75" x14ac:dyDescent="0.25">
      <c r="J161" s="98"/>
      <c r="K161" s="98"/>
      <c r="L161" s="99"/>
      <c r="M161" s="99"/>
      <c r="N161" s="98"/>
      <c r="O161" s="98"/>
      <c r="P161" s="98"/>
      <c r="Q161" s="98"/>
      <c r="R161" s="98"/>
      <c r="S161" s="98"/>
      <c r="T161" s="98"/>
      <c r="U161" s="98"/>
      <c r="V161" s="98"/>
      <c r="W161" s="98"/>
      <c r="X161" s="98"/>
      <c r="Y161" s="98"/>
    </row>
    <row r="162" spans="10:25" ht="15.75" x14ac:dyDescent="0.25">
      <c r="J162" s="98"/>
      <c r="K162" s="140"/>
      <c r="L162" s="98"/>
      <c r="M162" s="98"/>
      <c r="N162" s="98"/>
      <c r="O162" s="98"/>
      <c r="P162" s="98"/>
      <c r="Q162" s="98"/>
      <c r="R162" s="98"/>
      <c r="S162" s="98"/>
      <c r="T162" s="99"/>
      <c r="U162" s="99"/>
      <c r="V162" s="99"/>
      <c r="W162" s="99"/>
      <c r="X162" s="99"/>
      <c r="Y162" s="99"/>
    </row>
    <row r="163" spans="10:25" ht="15.75" x14ac:dyDescent="0.25">
      <c r="J163" s="98"/>
      <c r="K163" s="98"/>
      <c r="L163" s="98"/>
      <c r="M163" s="98"/>
      <c r="N163" s="98"/>
      <c r="O163" s="98"/>
      <c r="P163" s="98"/>
      <c r="Q163" s="98"/>
      <c r="R163" s="98"/>
      <c r="S163" s="98"/>
      <c r="T163" s="99"/>
      <c r="U163" s="99"/>
      <c r="V163" s="99"/>
      <c r="W163" s="99"/>
      <c r="X163" s="99"/>
      <c r="Y163" s="99"/>
    </row>
  </sheetData>
  <mergeCells count="3">
    <mergeCell ref="AE23:AG23"/>
    <mergeCell ref="AH23:AK23"/>
    <mergeCell ref="AL23:AO23"/>
  </mergeCells>
  <pageMargins left="0" right="0" top="0" bottom="0" header="0.31496062992125984" footer="0.31496062992125984"/>
  <pageSetup paperSize="9" scale="21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 (отч)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2025-03-24T01:58:18Z</dcterms:modified>
</cp:coreProperties>
</file>