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янв-май 2024" sheetId="28" r:id="rId1"/>
    <sheet name="июнь-дек 2024  (Отч)" sheetId="30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3" i="30" l="1"/>
  <c r="L39" i="30"/>
  <c r="L36" i="30"/>
  <c r="L32" i="30"/>
  <c r="M27" i="30"/>
  <c r="L27" i="30"/>
  <c r="U27" i="30" l="1"/>
  <c r="V27" i="30"/>
  <c r="W27" i="30"/>
  <c r="X27" i="30"/>
  <c r="Y27" i="30"/>
  <c r="N27" i="30"/>
  <c r="O27" i="30"/>
  <c r="P27" i="30"/>
  <c r="Q27" i="30"/>
  <c r="R27" i="30"/>
  <c r="S27" i="30"/>
  <c r="T27" i="30"/>
  <c r="N121" i="30"/>
  <c r="G120" i="30"/>
  <c r="F120" i="30"/>
  <c r="H120" i="30" s="1"/>
  <c r="C120" i="30"/>
  <c r="H118" i="30"/>
  <c r="G118" i="30"/>
  <c r="K118" i="30" s="1"/>
  <c r="F118" i="30"/>
  <c r="C118" i="30"/>
  <c r="F116" i="30"/>
  <c r="F109" i="30" s="1"/>
  <c r="C116" i="30"/>
  <c r="G116" i="30" s="1"/>
  <c r="H114" i="30"/>
  <c r="E114" i="30"/>
  <c r="E109" i="30" s="1"/>
  <c r="C114" i="30"/>
  <c r="G114" i="30" s="1"/>
  <c r="G111" i="30"/>
  <c r="F111" i="30"/>
  <c r="H111" i="30" s="1"/>
  <c r="C111" i="30"/>
  <c r="D109" i="30"/>
  <c r="H109" i="30" s="1"/>
  <c r="C109" i="30"/>
  <c r="G109" i="30" s="1"/>
  <c r="H105" i="30"/>
  <c r="G105" i="30"/>
  <c r="E105" i="30"/>
  <c r="C105" i="30"/>
  <c r="H103" i="30"/>
  <c r="G103" i="30"/>
  <c r="E103" i="30"/>
  <c r="C103" i="30"/>
  <c r="H101" i="30"/>
  <c r="F101" i="30"/>
  <c r="C101" i="30"/>
  <c r="G101" i="30" s="1"/>
  <c r="H99" i="30"/>
  <c r="E99" i="30"/>
  <c r="C99" i="30"/>
  <c r="G99" i="30" s="1"/>
  <c r="H97" i="30"/>
  <c r="E97" i="30"/>
  <c r="C97" i="30"/>
  <c r="G97" i="30" s="1"/>
  <c r="H95" i="30"/>
  <c r="E95" i="30"/>
  <c r="C95" i="30"/>
  <c r="G95" i="30" s="1"/>
  <c r="H93" i="30"/>
  <c r="E93" i="30"/>
  <c r="C93" i="30"/>
  <c r="G93" i="30" s="1"/>
  <c r="F91" i="30"/>
  <c r="H91" i="30" s="1"/>
  <c r="C91" i="30"/>
  <c r="G91" i="30" s="1"/>
  <c r="F89" i="30"/>
  <c r="H89" i="30" s="1"/>
  <c r="C89" i="30"/>
  <c r="G89" i="30" s="1"/>
  <c r="H62" i="30"/>
  <c r="E62" i="30"/>
  <c r="C62" i="30"/>
  <c r="G62" i="30" s="1"/>
  <c r="H51" i="30"/>
  <c r="G51" i="30"/>
  <c r="E51" i="30"/>
  <c r="C51" i="30"/>
  <c r="H48" i="30"/>
  <c r="E48" i="30"/>
  <c r="D48" i="30"/>
  <c r="D107" i="30" s="1"/>
  <c r="C48" i="30"/>
  <c r="G48" i="30" s="1"/>
  <c r="H44" i="30"/>
  <c r="E44" i="30"/>
  <c r="C44" i="30"/>
  <c r="G44" i="30" s="1"/>
  <c r="L42" i="30"/>
  <c r="M36" i="30"/>
  <c r="M39" i="30" s="1"/>
  <c r="H29" i="30"/>
  <c r="E29" i="30"/>
  <c r="C29" i="30"/>
  <c r="G29" i="30" s="1"/>
  <c r="M32" i="30"/>
  <c r="H19" i="30"/>
  <c r="E19" i="30"/>
  <c r="E107" i="30" s="1"/>
  <c r="E123" i="30" s="1"/>
  <c r="C19" i="30"/>
  <c r="C107" i="30" s="1"/>
  <c r="B10" i="30"/>
  <c r="G107" i="30" l="1"/>
  <c r="C123" i="30"/>
  <c r="D123" i="30"/>
  <c r="G19" i="30"/>
  <c r="F107" i="30"/>
  <c r="F123" i="30" s="1"/>
  <c r="H116" i="30"/>
  <c r="G123" i="30" l="1"/>
  <c r="H123" i="30"/>
  <c r="H107" i="30"/>
  <c r="K118" i="28" l="1"/>
  <c r="F118" i="28"/>
  <c r="F116" i="28"/>
  <c r="F111" i="28"/>
  <c r="F91" i="28"/>
  <c r="F89" i="28"/>
  <c r="E114" i="28"/>
  <c r="E105" i="28"/>
  <c r="E103" i="28"/>
  <c r="E101" i="28"/>
  <c r="E99" i="28"/>
  <c r="E97" i="28"/>
  <c r="E95" i="28"/>
  <c r="E93" i="28"/>
  <c r="E62" i="28"/>
  <c r="E51" i="28"/>
  <c r="E48" i="28"/>
  <c r="E44" i="28"/>
  <c r="E29" i="28"/>
  <c r="E19" i="28"/>
  <c r="C118" i="28"/>
  <c r="C116" i="28"/>
  <c r="C114" i="28"/>
  <c r="C111" i="28"/>
  <c r="C105" i="28"/>
  <c r="C103" i="28"/>
  <c r="C101" i="28"/>
  <c r="C99" i="28"/>
  <c r="C97" i="28"/>
  <c r="C95" i="28"/>
  <c r="C93" i="28"/>
  <c r="C91" i="28"/>
  <c r="C89" i="28"/>
  <c r="C62" i="28"/>
  <c r="C51" i="28"/>
  <c r="C44" i="28"/>
  <c r="C29" i="28"/>
  <c r="C19" i="28"/>
  <c r="H118" i="28" l="1"/>
  <c r="G118" i="28"/>
  <c r="K120" i="30" s="1"/>
  <c r="H116" i="28"/>
  <c r="G116" i="28"/>
  <c r="K116" i="30" s="1"/>
  <c r="L117" i="30" s="1"/>
  <c r="H114" i="28"/>
  <c r="G114" i="28"/>
  <c r="H111" i="28"/>
  <c r="G111" i="28"/>
  <c r="K111" i="30" s="1"/>
  <c r="E109" i="28"/>
  <c r="F109" i="28"/>
  <c r="D109" i="28"/>
  <c r="C109" i="28"/>
  <c r="F107" i="28"/>
  <c r="H105" i="28"/>
  <c r="G105" i="28"/>
  <c r="H103" i="28"/>
  <c r="G103" i="28"/>
  <c r="H101" i="28"/>
  <c r="G101" i="28"/>
  <c r="K101" i="30" s="1"/>
  <c r="H99" i="28"/>
  <c r="G99" i="28"/>
  <c r="H97" i="28"/>
  <c r="G97" i="28"/>
  <c r="H95" i="28"/>
  <c r="G95" i="28"/>
  <c r="H93" i="28"/>
  <c r="G93" i="28"/>
  <c r="H91" i="28"/>
  <c r="G91" i="28"/>
  <c r="K91" i="30" s="1"/>
  <c r="H89" i="28"/>
  <c r="G89" i="28"/>
  <c r="K89" i="30" s="1"/>
  <c r="H62" i="28"/>
  <c r="G62" i="28"/>
  <c r="H51" i="28"/>
  <c r="G51" i="28"/>
  <c r="D48" i="28"/>
  <c r="H44" i="28"/>
  <c r="G44" i="28"/>
  <c r="H29" i="28"/>
  <c r="G29" i="28"/>
  <c r="H19" i="28"/>
  <c r="G19" i="28"/>
  <c r="B10" i="28"/>
  <c r="H109" i="28" l="1"/>
  <c r="D107" i="28"/>
  <c r="C48" i="28"/>
  <c r="H48" i="28"/>
  <c r="F121" i="28"/>
  <c r="G109" i="28"/>
  <c r="D121" i="28"/>
  <c r="H107" i="28"/>
  <c r="E107" i="28"/>
  <c r="E121" i="28" s="1"/>
  <c r="E131" i="28" s="1"/>
  <c r="C107" i="28" l="1"/>
  <c r="C121" i="28" s="1"/>
  <c r="G121" i="28" s="1"/>
  <c r="K123" i="30" s="1"/>
  <c r="G48" i="28"/>
  <c r="I49" i="30" s="1"/>
  <c r="H121" i="28"/>
  <c r="G107" i="28" l="1"/>
</calcChain>
</file>

<file path=xl/sharedStrings.xml><?xml version="1.0" encoding="utf-8"?>
<sst xmlns="http://schemas.openxmlformats.org/spreadsheetml/2006/main" count="545" uniqueCount="249">
  <si>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</si>
  <si>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</si>
  <si>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</si>
  <si>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</si>
  <si>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</si>
  <si>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</si>
  <si>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</si>
  <si>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</si>
  <si>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</si>
  <si>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</si>
  <si>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</si>
  <si>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</si>
  <si>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</si>
  <si>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</si>
  <si>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</si>
  <si>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</si>
  <si>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</si>
  <si>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</si>
  <si>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</si>
  <si>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</si>
  <si>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</si>
  <si>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</si>
  <si>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</si>
  <si>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</si>
  <si>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</si>
  <si>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</si>
  <si>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</si>
  <si>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</si>
  <si>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</si>
  <si>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</si>
  <si>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</si>
  <si>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</si>
  <si>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</si>
  <si>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</si>
  <si>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</si>
  <si>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</si>
  <si>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</si>
  <si>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</si>
  <si>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</si>
  <si>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</si>
  <si>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</si>
  <si>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</si>
  <si>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</si>
  <si>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</si>
  <si>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</si>
  <si>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</si>
  <si>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</si>
  <si>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</si>
  <si>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</si>
  <si>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</si>
  <si>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</si>
  <si>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</si>
  <si>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</si>
  <si>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</si>
  <si>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</si>
  <si>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</si>
  <si>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</si>
  <si>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</si>
  <si>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</si>
  <si>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</si>
  <si>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</si>
  <si>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</si>
  <si>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</si>
  <si>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</si>
  <si>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</si>
  <si>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</si>
  <si>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</si>
  <si>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</si>
  <si>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</si>
  <si>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</si>
  <si>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</si>
  <si>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</si>
  <si>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</si>
  <si>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</si>
  <si>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</si>
  <si>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</si>
  <si>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</si>
  <si>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</si>
  <si>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</si>
  <si>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</si>
  <si>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</si>
  <si>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</si>
  <si>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</si>
  <si>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</si>
  <si>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</si>
  <si>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</si>
  <si>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</si>
  <si>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</si>
  <si>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</si>
  <si>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</si>
  <si>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</si>
  <si>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</si>
  <si>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</si>
  <si>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</si>
  <si>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</si>
  <si>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</si>
  <si>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</si>
  <si>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</si>
  <si>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</si>
  <si>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</si>
  <si>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</si>
  <si>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</si>
  <si>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</si>
  <si>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</si>
  <si>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</si>
  <si>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</si>
  <si>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</si>
  <si>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>По заявке</t>
  </si>
  <si>
    <t xml:space="preserve">8. Обслуживание </t>
  </si>
  <si>
    <t>территории с вывозом снега на отвал</t>
  </si>
  <si>
    <t>В зимний период</t>
  </si>
  <si>
    <t>перерасчет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</si>
  <si>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</si>
  <si>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</si>
  <si>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</si>
  <si>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</si>
  <si>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</si>
  <si>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</si>
  <si>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</si>
  <si>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</si>
  <si>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>остаток</t>
  </si>
  <si>
    <t>перерасч</t>
  </si>
  <si>
    <t>(пластинчатый бойлер)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</si>
  <si>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</si>
  <si>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</si>
  <si>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</si>
  <si>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4. Обслуживание 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</si>
  <si>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</si>
  <si>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</si>
  <si>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</si>
  <si>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</si>
  <si>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</si>
  <si>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</si>
  <si>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</si>
  <si>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</si>
  <si>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</si>
  <si>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</si>
  <si>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</si>
  <si>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</si>
  <si>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</si>
  <si>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</si>
  <si>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</si>
  <si>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</si>
  <si>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</si>
  <si>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</si>
  <si>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</si>
  <si>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</si>
  <si>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</si>
  <si>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</si>
  <si>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</si>
  <si>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</si>
  <si>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</si>
  <si>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>остат</t>
  </si>
  <si>
    <t>п.2=п.2.1+п.2.2.; п.3=п.3.1+п.3.2;  п.4=п.1+п.2-п.3;  п.6=п.2-п.5;  п.7=п.3-п.5;  п.II=п.I+п.7</t>
  </si>
  <si>
    <t xml:space="preserve">Поступления от размещения </t>
  </si>
  <si>
    <t>оборудования связи</t>
  </si>
  <si>
    <t>15. Услуги и работы по управлению</t>
  </si>
  <si>
    <t>(подогрев)</t>
  </si>
  <si>
    <t>4. Обслуживание общедомовых приборов учета</t>
  </si>
  <si>
    <t>4.1. Обслуживание ОДПУ</t>
  </si>
  <si>
    <t>4.2. Поверка ОДПУ</t>
  </si>
  <si>
    <t>1 раз в 4 года (по паспорту на приборы)</t>
  </si>
  <si>
    <t xml:space="preserve">14. Обслуживание </t>
  </si>
  <si>
    <t xml:space="preserve">   ДГУ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</si>
  <si>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</si>
  <si>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</si>
  <si>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</si>
  <si>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</si>
  <si>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</si>
  <si>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калиток, ворот,в/наблюд</t>
  </si>
  <si>
    <t>3. Тех.обслуж. шлагбаумов,</t>
  </si>
  <si>
    <t xml:space="preserve">                                  ООО "Управляющая компания "Светлая Роща"</t>
  </si>
  <si>
    <t xml:space="preserve">                     по многоквартирному дому, расположенному по адресу:  Кубовая, 53</t>
  </si>
  <si>
    <t>установки для повышения давления ХВ</t>
  </si>
  <si>
    <t>площадки</t>
  </si>
  <si>
    <t>циркуляц.насосов отопления, ГВ</t>
  </si>
  <si>
    <t>9. Обслуживание ППА</t>
  </si>
  <si>
    <t>10. Обслуживание</t>
  </si>
  <si>
    <t>11. Обслуживание водонагревателя</t>
  </si>
  <si>
    <t xml:space="preserve">12. Обслуживание </t>
  </si>
  <si>
    <t>13. Содержание контейнерной</t>
  </si>
  <si>
    <t xml:space="preserve">Обращение </t>
  </si>
  <si>
    <t>с ТКО</t>
  </si>
  <si>
    <t>мелкий ремонт  окон, дверей;</t>
  </si>
  <si>
    <t>Остаток д/с от размещ.оборудован.связи</t>
  </si>
  <si>
    <t xml:space="preserve">          Отчет по затратам на  содержание и текущий ремонт общего имущества  многоквартирного  дома</t>
  </si>
  <si>
    <t xml:space="preserve">обслуживание </t>
  </si>
  <si>
    <t>конструктивных</t>
  </si>
  <si>
    <t>элементов здания</t>
  </si>
  <si>
    <t>перерасход</t>
  </si>
  <si>
    <t>Текущий</t>
  </si>
  <si>
    <t>ремонт</t>
  </si>
  <si>
    <t>ПЗСД Тек рем</t>
  </si>
  <si>
    <t>Итого:</t>
  </si>
  <si>
    <t xml:space="preserve">                           о деятельности за отчетный период с 01.01.2024г. по 31.12.2024г.</t>
  </si>
  <si>
    <t>Остаток д/ср-в на 01.01.2024г</t>
  </si>
  <si>
    <t>Задолженность на 01.01.2024г.</t>
  </si>
  <si>
    <t>Начислено  с 01.01.24 по 31.12.24</t>
  </si>
  <si>
    <t>Оплачено  с 01.01.24 по 31.12.24</t>
  </si>
  <si>
    <t>Задолженность на 31.12.2024г.</t>
  </si>
  <si>
    <t>Остаток д/ср-в на 31.12.2024г</t>
  </si>
  <si>
    <t xml:space="preserve">                           о деятельности за отчетный период с 01.01.2024г. по 31.05.2024г.</t>
  </si>
  <si>
    <t xml:space="preserve">Приобретение комплекта фотоэлементов (2 шт) и </t>
  </si>
  <si>
    <t>выполнение монтажно-восстановительных работ</t>
  </si>
  <si>
    <t xml:space="preserve">(Итоговая сумма 13756,00 руб., в т ч </t>
  </si>
  <si>
    <t>12400,00 руб. - Выплата страхового возмещения Страховой компанией,</t>
  </si>
  <si>
    <t>1356,00 руб - за счет д/с по статье "Аренда общего имущества")</t>
  </si>
  <si>
    <t>Выполнение работ по герметизации оконного</t>
  </si>
  <si>
    <t>блока лоджий кв. № 79, 153</t>
  </si>
  <si>
    <t>(Демонтаж, монтаж примыкания оконного блока - 10 м. пог.)</t>
  </si>
  <si>
    <t xml:space="preserve">(Герметизация стыка оконного блока однокомпанентным </t>
  </si>
  <si>
    <t>акриловым герметиком - 10 м. пог.)</t>
  </si>
  <si>
    <t>(Герметизация стыка оконного блока</t>
  </si>
  <si>
    <t>полиуритановым герметиком - 10 м. пог.)</t>
  </si>
  <si>
    <t>ПЗСД Мех уборка снег (Предлагали тек рем, протокол принесли на снег Согл с ТЛ</t>
  </si>
  <si>
    <t xml:space="preserve">Работы по устройству приямков для откачивания </t>
  </si>
  <si>
    <t>воды (2 шт)</t>
  </si>
  <si>
    <t>выплата страхового возмещения Страховой компанией,</t>
  </si>
  <si>
    <t xml:space="preserve">                           о деятельности за отчетный период с 01.06.2024г. по 31.12.2024г.</t>
  </si>
  <si>
    <t>калиток</t>
  </si>
  <si>
    <t xml:space="preserve">5. Обслуживание </t>
  </si>
  <si>
    <t xml:space="preserve">4. Тех.обслуж. </t>
  </si>
  <si>
    <t xml:space="preserve">видеонаблюдения </t>
  </si>
  <si>
    <t>в т ч 606,98 перерасчет, 26569,2 амортизация</t>
  </si>
  <si>
    <t>в тч</t>
  </si>
  <si>
    <t>амортиз шлагбаумы, в/н период 01.01.24-31.05.24</t>
  </si>
  <si>
    <t>в т ч</t>
  </si>
  <si>
    <t>аморт шл</t>
  </si>
  <si>
    <t>амортиз в/н</t>
  </si>
  <si>
    <t>амортиз шл</t>
  </si>
  <si>
    <t xml:space="preserve">Приобретение фиксаторов двери (12 шт) для </t>
  </si>
  <si>
    <t>установки на двери входных зон подъездов</t>
  </si>
  <si>
    <t>Работы по переукладке плитки (13 кв.м.)</t>
  </si>
  <si>
    <t>ПЗСД Текущий ремонт</t>
  </si>
  <si>
    <t>Ремонт резинового покрытия детской площадки</t>
  </si>
  <si>
    <t>ПЗСД Тек ремонт</t>
  </si>
  <si>
    <t xml:space="preserve">Изготовление и монтаж входной двери </t>
  </si>
  <si>
    <t>подъезда № 3</t>
  </si>
  <si>
    <t xml:space="preserve">Проведение частичных покрасочных работ на </t>
  </si>
  <si>
    <t xml:space="preserve">1-х этажах в 1 и 3 подъездах </t>
  </si>
  <si>
    <t xml:space="preserve">Частичное выполнение работ по окрашиванию стен </t>
  </si>
  <si>
    <t>1 этажа в зоне лифтов (70 кв.м.) Подъезды № 1, № 2, № 3</t>
  </si>
  <si>
    <t xml:space="preserve">Выполнение работ по гермитизации примыкания </t>
  </si>
  <si>
    <t>витражного остекления лоджии квартиры № 159</t>
  </si>
  <si>
    <t xml:space="preserve">Приобретение армированного стекла для входной </t>
  </si>
  <si>
    <t>тамбурной двери. Подъезд № 3.</t>
  </si>
  <si>
    <t>за счет виновного лица</t>
  </si>
  <si>
    <t>326,33 перерасчет, 26569,2 амортиз</t>
  </si>
  <si>
    <t>И.о. генерального директора ООО "УК "Светлая Роща"     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</si>
</sst>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1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1"/>
    </font>
    <font>
      <sz val="8"/>
      <color theme="1"/>
      <name val="Calibri"/>
      <family val="2"/>
      <scheme val="minor"/>
    </font>
    <font>
      <sz val="11"/>
      <color theme="0"/>
      <name val="Times New Roman"/>
      <family val="1"/>
      <charset val="1"/>
    </font>
    <font>
      <sz val="11"/>
      <color theme="0"/>
      <name val="Calibri"/>
      <family val="2"/>
      <scheme val="minor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21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8" xfId="0" applyFont="1" applyBorder="1"/>
    <xf numFmtId="0" fontId="4" fillId="0" borderId="20" xfId="0" applyFont="1" applyBorder="1"/>
    <xf numFmtId="0" fontId="4" fillId="0" borderId="7" xfId="0" applyFont="1" applyBorder="1" applyAlignment="1">
      <alignment horizontal="center"/>
    </xf>
    <xf numFmtId="0" fontId="4" fillId="0" borderId="29" xfId="0" applyFont="1" applyBorder="1"/>
    <xf numFmtId="0" fontId="4" fillId="0" borderId="8" xfId="0" applyFont="1" applyBorder="1" applyAlignment="1">
      <alignment horizontal="center"/>
    </xf>
    <xf numFmtId="0" fontId="3" fillId="0" borderId="32" xfId="0" applyFont="1" applyBorder="1"/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3" xfId="0" applyFont="1" applyBorder="1"/>
    <xf numFmtId="0" fontId="4" fillId="0" borderId="37" xfId="0" applyFont="1" applyBorder="1"/>
    <xf numFmtId="0" fontId="4" fillId="0" borderId="2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7" fillId="0" borderId="28" xfId="0" applyFont="1" applyBorder="1"/>
    <xf numFmtId="2" fontId="7" fillId="0" borderId="19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40" xfId="0" applyFont="1" applyBorder="1"/>
    <xf numFmtId="0" fontId="4" fillId="0" borderId="41" xfId="0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7" fillId="0" borderId="29" xfId="0" applyFont="1" applyBorder="1"/>
    <xf numFmtId="0" fontId="4" fillId="0" borderId="37" xfId="0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0" fontId="6" fillId="0" borderId="40" xfId="0" applyFont="1" applyBorder="1"/>
    <xf numFmtId="2" fontId="4" fillId="0" borderId="18" xfId="0" applyNumberFormat="1" applyFont="1" applyBorder="1" applyAlignment="1">
      <alignment horizontal="center"/>
    </xf>
    <xf numFmtId="0" fontId="4" fillId="0" borderId="40" xfId="0" applyFont="1" applyBorder="1"/>
    <xf numFmtId="2" fontId="7" fillId="0" borderId="45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9" fillId="0" borderId="40" xfId="0" applyFont="1" applyBorder="1"/>
    <xf numFmtId="0" fontId="9" fillId="0" borderId="29" xfId="0" applyFont="1" applyBorder="1"/>
    <xf numFmtId="0" fontId="9" fillId="0" borderId="28" xfId="0" applyFont="1" applyBorder="1"/>
    <xf numFmtId="2" fontId="7" fillId="0" borderId="46" xfId="0" applyNumberFormat="1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33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6" fillId="0" borderId="28" xfId="0" applyFont="1" applyBorder="1"/>
    <xf numFmtId="0" fontId="4" fillId="0" borderId="46" xfId="0" applyFont="1" applyBorder="1" applyAlignment="1">
      <alignment horizontal="center"/>
    </xf>
    <xf numFmtId="2" fontId="7" fillId="0" borderId="40" xfId="0" applyNumberFormat="1" applyFont="1" applyBorder="1" applyAlignment="1">
      <alignment horizontal="center"/>
    </xf>
    <xf numFmtId="0" fontId="4" fillId="0" borderId="41" xfId="0" applyFont="1" applyBorder="1"/>
    <xf numFmtId="0" fontId="7" fillId="0" borderId="48" xfId="0" applyFont="1" applyBorder="1"/>
    <xf numFmtId="0" fontId="4" fillId="0" borderId="22" xfId="0" applyFont="1" applyBorder="1"/>
    <xf numFmtId="0" fontId="4" fillId="0" borderId="49" xfId="0" applyFont="1" applyBorder="1" applyAlignment="1">
      <alignment horizontal="center"/>
    </xf>
    <xf numFmtId="0" fontId="7" fillId="0" borderId="49" xfId="0" applyFont="1" applyBorder="1"/>
    <xf numFmtId="0" fontId="7" fillId="0" borderId="50" xfId="0" applyFont="1" applyBorder="1"/>
    <xf numFmtId="0" fontId="4" fillId="0" borderId="51" xfId="0" applyFont="1" applyBorder="1"/>
    <xf numFmtId="0" fontId="4" fillId="0" borderId="52" xfId="0" applyFont="1" applyBorder="1" applyAlignment="1">
      <alignment horizontal="center"/>
    </xf>
    <xf numFmtId="2" fontId="6" fillId="0" borderId="45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1" xfId="0" applyFont="1" applyBorder="1"/>
    <xf numFmtId="2" fontId="6" fillId="0" borderId="46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5" fillId="0" borderId="30" xfId="0" applyFont="1" applyBorder="1" applyAlignment="1">
      <alignment horizontal="center"/>
    </xf>
    <xf numFmtId="0" fontId="5" fillId="0" borderId="14" xfId="0" applyFont="1" applyBorder="1"/>
    <xf numFmtId="2" fontId="5" fillId="0" borderId="31" xfId="0" applyNumberFormat="1" applyFont="1" applyBorder="1"/>
    <xf numFmtId="0" fontId="3" fillId="0" borderId="31" xfId="0" applyFont="1" applyBorder="1"/>
    <xf numFmtId="2" fontId="0" fillId="0" borderId="0" xfId="0" applyNumberFormat="1"/>
    <xf numFmtId="0" fontId="3" fillId="0" borderId="34" xfId="0" applyFont="1" applyBorder="1"/>
    <xf numFmtId="0" fontId="3" fillId="0" borderId="14" xfId="0" applyFont="1" applyBorder="1"/>
    <xf numFmtId="2" fontId="5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8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0" fontId="3" fillId="0" borderId="0" xfId="0" applyFont="1" applyAlignment="1">
      <alignment horizontal="center"/>
    </xf>
    <xf numFmtId="164" fontId="5" fillId="0" borderId="35" xfId="0" applyNumberFormat="1" applyFont="1" applyBorder="1"/>
    <xf numFmtId="0" fontId="10" fillId="0" borderId="0" xfId="0" applyFont="1"/>
    <xf numFmtId="2" fontId="10" fillId="0" borderId="0" xfId="0" applyNumberFormat="1" applyFont="1"/>
    <xf numFmtId="0" fontId="3" fillId="2" borderId="35" xfId="0" applyFont="1" applyFill="1" applyBorder="1"/>
    <xf numFmtId="2" fontId="3" fillId="2" borderId="35" xfId="0" applyNumberFormat="1" applyFont="1" applyFill="1" applyBorder="1"/>
    <xf numFmtId="2" fontId="4" fillId="0" borderId="17" xfId="0" applyNumberFormat="1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3" fillId="2" borderId="36" xfId="0" applyFont="1" applyFill="1" applyBorder="1"/>
    <xf numFmtId="0" fontId="3" fillId="0" borderId="19" xfId="0" applyFont="1" applyBorder="1" applyAlignment="1">
      <alignment horizontal="center"/>
    </xf>
    <xf numFmtId="0" fontId="0" fillId="2" borderId="0" xfId="0" applyFill="1"/>
    <xf numFmtId="2" fontId="0" fillId="2" borderId="0" xfId="0" applyNumberFormat="1" applyFill="1"/>
    <xf numFmtId="166" fontId="0" fillId="0" borderId="0" xfId="0" applyNumberFormat="1"/>
    <xf numFmtId="0" fontId="6" fillId="0" borderId="29" xfId="0" applyFont="1" applyBorder="1"/>
    <xf numFmtId="0" fontId="4" fillId="0" borderId="40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56" xfId="0" applyFont="1" applyBorder="1"/>
    <xf numFmtId="0" fontId="3" fillId="0" borderId="35" xfId="0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0" fontId="5" fillId="0" borderId="34" xfId="0" applyFont="1" applyBorder="1"/>
    <xf numFmtId="0" fontId="5" fillId="0" borderId="35" xfId="0" applyFont="1" applyBorder="1"/>
    <xf numFmtId="2" fontId="3" fillId="0" borderId="35" xfId="0" applyNumberFormat="1" applyFont="1" applyFill="1" applyBorder="1"/>
    <xf numFmtId="0" fontId="3" fillId="0" borderId="15" xfId="0" applyFont="1" applyBorder="1"/>
    <xf numFmtId="0" fontId="5" fillId="0" borderId="34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2" fontId="7" fillId="0" borderId="5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58" xfId="0" applyFont="1" applyBorder="1"/>
    <xf numFmtId="2" fontId="6" fillId="0" borderId="15" xfId="0" applyNumberFormat="1" applyFont="1" applyBorder="1" applyAlignment="1">
      <alignment horizontal="center"/>
    </xf>
    <xf numFmtId="0" fontId="7" fillId="0" borderId="0" xfId="0" applyFont="1" applyBorder="1"/>
    <xf numFmtId="0" fontId="4" fillId="0" borderId="0" xfId="0" applyFont="1" applyBorder="1"/>
    <xf numFmtId="0" fontId="0" fillId="0" borderId="0" xfId="0" applyFill="1"/>
    <xf numFmtId="2" fontId="4" fillId="0" borderId="5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47" xfId="0" applyNumberFormat="1" applyFont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2" fontId="7" fillId="0" borderId="29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4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2" fontId="0" fillId="2" borderId="0" xfId="0" applyNumberFormat="1" applyFill="1" applyAlignment="1">
      <alignment horizontal="left"/>
    </xf>
    <xf numFmtId="2" fontId="5" fillId="0" borderId="35" xfId="0" applyNumberFormat="1" applyFont="1" applyBorder="1" applyAlignment="1">
      <alignment horizontal="right"/>
    </xf>
    <xf numFmtId="2" fontId="3" fillId="0" borderId="35" xfId="0" applyNumberFormat="1" applyFont="1" applyFill="1" applyBorder="1" applyAlignment="1">
      <alignment horizontal="right"/>
    </xf>
    <xf numFmtId="0" fontId="3" fillId="0" borderId="35" xfId="0" applyFont="1" applyFill="1" applyBorder="1" applyAlignment="1">
      <alignment horizontal="right"/>
    </xf>
    <xf numFmtId="0" fontId="6" fillId="0" borderId="16" xfId="0" applyFont="1" applyBorder="1"/>
    <xf numFmtId="0" fontId="6" fillId="0" borderId="56" xfId="0" applyFont="1" applyBorder="1"/>
    <xf numFmtId="0" fontId="6" fillId="0" borderId="6" xfId="0" applyFont="1" applyBorder="1"/>
    <xf numFmtId="0" fontId="7" fillId="0" borderId="10" xfId="0" applyFont="1" applyBorder="1"/>
    <xf numFmtId="2" fontId="6" fillId="0" borderId="0" xfId="0" applyNumberFormat="1" applyFont="1" applyFill="1" applyBorder="1" applyAlignment="1">
      <alignment horizontal="center"/>
    </xf>
    <xf numFmtId="0" fontId="7" fillId="0" borderId="46" xfId="0" applyFont="1" applyBorder="1"/>
    <xf numFmtId="0" fontId="6" fillId="0" borderId="20" xfId="0" applyFont="1" applyBorder="1"/>
    <xf numFmtId="0" fontId="6" fillId="0" borderId="22" xfId="0" applyFont="1" applyBorder="1"/>
    <xf numFmtId="0" fontId="4" fillId="0" borderId="29" xfId="0" applyFont="1" applyBorder="1" applyAlignment="1">
      <alignment horizontal="left"/>
    </xf>
    <xf numFmtId="0" fontId="6" fillId="0" borderId="10" xfId="0" applyFont="1" applyBorder="1"/>
    <xf numFmtId="0" fontId="6" fillId="0" borderId="48" xfId="0" applyFont="1" applyBorder="1"/>
    <xf numFmtId="2" fontId="4" fillId="0" borderId="33" xfId="0" applyNumberFormat="1" applyFont="1" applyBorder="1" applyAlignment="1">
      <alignment horizontal="center"/>
    </xf>
    <xf numFmtId="2" fontId="4" fillId="0" borderId="38" xfId="0" applyNumberFormat="1" applyFont="1" applyBorder="1" applyAlignment="1">
      <alignment horizontal="center"/>
    </xf>
    <xf numFmtId="2" fontId="7" fillId="0" borderId="38" xfId="0" applyNumberFormat="1" applyFont="1" applyBorder="1" applyAlignment="1">
      <alignment horizontal="center"/>
    </xf>
    <xf numFmtId="2" fontId="4" fillId="0" borderId="39" xfId="0" applyNumberFormat="1" applyFont="1" applyBorder="1" applyAlignment="1">
      <alignment horizontal="center"/>
    </xf>
    <xf numFmtId="0" fontId="4" fillId="0" borderId="9" xfId="0" applyFont="1" applyBorder="1"/>
    <xf numFmtId="0" fontId="11" fillId="0" borderId="37" xfId="0" applyFont="1" applyBorder="1" applyAlignment="1">
      <alignment horizontal="left"/>
    </xf>
    <xf numFmtId="0" fontId="7" fillId="0" borderId="46" xfId="0" applyFont="1" applyFill="1" applyBorder="1"/>
    <xf numFmtId="0" fontId="6" fillId="0" borderId="48" xfId="0" applyFont="1" applyBorder="1" applyAlignment="1">
      <alignment horizontal="center"/>
    </xf>
    <xf numFmtId="0" fontId="7" fillId="0" borderId="49" xfId="0" applyFont="1" applyFill="1" applyBorder="1"/>
    <xf numFmtId="0" fontId="6" fillId="0" borderId="10" xfId="0" applyFont="1" applyFill="1" applyBorder="1" applyAlignment="1">
      <alignment horizontal="center"/>
    </xf>
    <xf numFmtId="0" fontId="0" fillId="0" borderId="46" xfId="0" applyBorder="1"/>
    <xf numFmtId="0" fontId="7" fillId="0" borderId="60" xfId="0" applyFont="1" applyBorder="1"/>
    <xf numFmtId="0" fontId="4" fillId="0" borderId="46" xfId="0" applyFont="1" applyFill="1" applyBorder="1" applyAlignment="1">
      <alignment horizontal="center"/>
    </xf>
    <xf numFmtId="2" fontId="6" fillId="0" borderId="48" xfId="0" applyNumberFormat="1" applyFont="1" applyFill="1" applyBorder="1" applyAlignment="1">
      <alignment horizontal="center"/>
    </xf>
    <xf numFmtId="0" fontId="0" fillId="0" borderId="49" xfId="0" applyBorder="1"/>
    <xf numFmtId="0" fontId="0" fillId="0" borderId="5" xfId="0" applyFill="1" applyBorder="1"/>
    <xf numFmtId="2" fontId="0" fillId="0" borderId="46" xfId="0" applyNumberFormat="1" applyFill="1" applyBorder="1"/>
    <xf numFmtId="0" fontId="7" fillId="0" borderId="1" xfId="0" applyFont="1" applyBorder="1"/>
    <xf numFmtId="0" fontId="7" fillId="0" borderId="23" xfId="0" applyFont="1" applyBorder="1"/>
    <xf numFmtId="0" fontId="0" fillId="0" borderId="23" xfId="0" applyFill="1" applyBorder="1"/>
    <xf numFmtId="2" fontId="0" fillId="0" borderId="49" xfId="0" applyNumberFormat="1" applyFill="1" applyBorder="1"/>
    <xf numFmtId="0" fontId="6" fillId="0" borderId="28" xfId="0" applyFont="1" applyFill="1" applyBorder="1" applyAlignment="1">
      <alignment horizontal="center"/>
    </xf>
    <xf numFmtId="0" fontId="4" fillId="0" borderId="60" xfId="0" applyFont="1" applyBorder="1" applyAlignment="1">
      <alignment horizontal="center"/>
    </xf>
    <xf numFmtId="2" fontId="7" fillId="0" borderId="48" xfId="0" applyNumberFormat="1" applyFont="1" applyBorder="1" applyAlignment="1">
      <alignment horizontal="center"/>
    </xf>
    <xf numFmtId="0" fontId="6" fillId="0" borderId="54" xfId="0" applyFont="1" applyFill="1" applyBorder="1" applyAlignment="1">
      <alignment horizontal="right"/>
    </xf>
    <xf numFmtId="2" fontId="6" fillId="0" borderId="55" xfId="0" applyNumberFormat="1" applyFont="1" applyFill="1" applyBorder="1" applyAlignment="1">
      <alignment horizontal="right"/>
    </xf>
    <xf numFmtId="0" fontId="6" fillId="0" borderId="53" xfId="0" applyFont="1" applyFill="1" applyBorder="1" applyAlignment="1">
      <alignment horizontal="right"/>
    </xf>
    <xf numFmtId="2" fontId="6" fillId="0" borderId="53" xfId="0" applyNumberFormat="1" applyFont="1" applyFill="1" applyBorder="1" applyAlignment="1">
      <alignment horizontal="right"/>
    </xf>
    <xf numFmtId="0" fontId="6" fillId="0" borderId="0" xfId="0" applyFont="1" applyBorder="1"/>
    <xf numFmtId="0" fontId="7" fillId="0" borderId="0" xfId="0" applyFont="1" applyFill="1" applyBorder="1"/>
    <xf numFmtId="0" fontId="0" fillId="0" borderId="0" xfId="0" applyFill="1" applyBorder="1"/>
    <xf numFmtId="2" fontId="0" fillId="0" borderId="0" xfId="0" applyNumberFormat="1" applyFill="1" applyBorder="1"/>
    <xf numFmtId="0" fontId="6" fillId="0" borderId="0" xfId="0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0" fontId="8" fillId="0" borderId="0" xfId="0" applyFont="1" applyFill="1" applyBorder="1"/>
    <xf numFmtId="164" fontId="5" fillId="0" borderId="0" xfId="0" applyNumberFormat="1" applyFont="1" applyFill="1" applyBorder="1"/>
    <xf numFmtId="0" fontId="10" fillId="0" borderId="0" xfId="0" applyFont="1" applyFill="1" applyBorder="1"/>
    <xf numFmtId="2" fontId="10" fillId="0" borderId="0" xfId="0" applyNumberFormat="1" applyFont="1" applyFill="1" applyBorder="1"/>
    <xf numFmtId="0" fontId="12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2" fontId="0" fillId="0" borderId="0" xfId="0" applyNumberFormat="1" applyFill="1"/>
    <xf numFmtId="0" fontId="7" fillId="0" borderId="5" xfId="0" applyFont="1" applyBorder="1"/>
    <xf numFmtId="0" fontId="7" fillId="0" borderId="33" xfId="0" applyFont="1" applyBorder="1"/>
    <xf numFmtId="0" fontId="0" fillId="0" borderId="33" xfId="0" applyFill="1" applyBorder="1"/>
    <xf numFmtId="0" fontId="7" fillId="0" borderId="61" xfId="0" applyFont="1" applyBorder="1"/>
    <xf numFmtId="0" fontId="7" fillId="0" borderId="4" xfId="0" applyFont="1" applyBorder="1"/>
    <xf numFmtId="0" fontId="7" fillId="0" borderId="19" xfId="0" applyFont="1" applyBorder="1"/>
    <xf numFmtId="2" fontId="0" fillId="0" borderId="19" xfId="0" applyNumberFormat="1" applyFill="1" applyBorder="1"/>
    <xf numFmtId="0" fontId="0" fillId="0" borderId="62" xfId="0" applyFill="1" applyBorder="1"/>
    <xf numFmtId="2" fontId="0" fillId="0" borderId="27" xfId="0" applyNumberFormat="1" applyFill="1" applyBorder="1"/>
    <xf numFmtId="0" fontId="4" fillId="0" borderId="2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7" fillId="0" borderId="56" xfId="0" applyFont="1" applyFill="1" applyBorder="1"/>
    <xf numFmtId="0" fontId="7" fillId="0" borderId="58" xfId="0" applyFont="1" applyFill="1" applyBorder="1"/>
    <xf numFmtId="0" fontId="7" fillId="0" borderId="3" xfId="0" applyFont="1" applyBorder="1"/>
    <xf numFmtId="0" fontId="6" fillId="0" borderId="50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0" fontId="6" fillId="0" borderId="16" xfId="0" applyFont="1" applyFill="1" applyBorder="1"/>
    <xf numFmtId="0" fontId="6" fillId="0" borderId="6" xfId="0" applyFont="1" applyFill="1" applyBorder="1"/>
    <xf numFmtId="0" fontId="6" fillId="0" borderId="63" xfId="0" applyFont="1" applyBorder="1"/>
    <xf numFmtId="0" fontId="7" fillId="0" borderId="32" xfId="0" applyFont="1" applyFill="1" applyBorder="1"/>
    <xf numFmtId="0" fontId="4" fillId="0" borderId="32" xfId="0" applyFont="1" applyFill="1" applyBorder="1" applyAlignment="1">
      <alignment horizontal="center"/>
    </xf>
    <xf numFmtId="0" fontId="0" fillId="0" borderId="30" xfId="0" applyFill="1" applyBorder="1"/>
    <xf numFmtId="2" fontId="0" fillId="0" borderId="32" xfId="0" applyNumberFormat="1" applyFill="1" applyBorder="1"/>
    <xf numFmtId="0" fontId="6" fillId="0" borderId="59" xfId="0" applyFont="1" applyBorder="1"/>
    <xf numFmtId="0" fontId="7" fillId="0" borderId="36" xfId="0" applyFont="1" applyFill="1" applyBorder="1"/>
    <xf numFmtId="0" fontId="0" fillId="0" borderId="36" xfId="0" applyBorder="1"/>
    <xf numFmtId="0" fontId="0" fillId="0" borderId="34" xfId="0" applyFill="1" applyBorder="1"/>
    <xf numFmtId="2" fontId="0" fillId="0" borderId="36" xfId="0" applyNumberFormat="1" applyFill="1" applyBorder="1"/>
    <xf numFmtId="0" fontId="6" fillId="0" borderId="30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45" xfId="0" applyFont="1" applyFill="1" applyBorder="1"/>
    <xf numFmtId="0" fontId="7" fillId="0" borderId="47" xfId="0" applyFont="1" applyFill="1" applyBorder="1"/>
    <xf numFmtId="0" fontId="6" fillId="0" borderId="37" xfId="0" applyFont="1" applyBorder="1"/>
    <xf numFmtId="0" fontId="0" fillId="0" borderId="15" xfId="0" applyFill="1" applyBorder="1"/>
    <xf numFmtId="2" fontId="0" fillId="0" borderId="45" xfId="0" applyNumberFormat="1" applyFill="1" applyBorder="1"/>
    <xf numFmtId="0" fontId="0" fillId="0" borderId="21" xfId="0" applyFill="1" applyBorder="1"/>
    <xf numFmtId="2" fontId="0" fillId="0" borderId="47" xfId="0" applyNumberFormat="1" applyFill="1" applyBorder="1"/>
    <xf numFmtId="0" fontId="6" fillId="0" borderId="30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0" fillId="0" borderId="45" xfId="0" applyBorder="1"/>
    <xf numFmtId="2" fontId="6" fillId="0" borderId="21" xfId="0" applyNumberFormat="1" applyFont="1" applyFill="1" applyBorder="1" applyAlignment="1">
      <alignment horizontal="center"/>
    </xf>
    <xf numFmtId="0" fontId="0" fillId="0" borderId="47" xfId="0" applyBorder="1"/>
    <xf numFmtId="2" fontId="6" fillId="0" borderId="15" xfId="0" applyNumberFormat="1" applyFont="1" applyFill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60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0" fontId="6" fillId="0" borderId="63" xfId="0" applyFont="1" applyFill="1" applyBorder="1"/>
    <xf numFmtId="0" fontId="6" fillId="0" borderId="41" xfId="0" applyFont="1" applyFill="1" applyBorder="1"/>
    <xf numFmtId="0" fontId="6" fillId="0" borderId="37" xfId="0" applyFont="1" applyFill="1" applyBorder="1"/>
    <xf numFmtId="0" fontId="6" fillId="0" borderId="20" xfId="0" applyFont="1" applyFill="1" applyBorder="1"/>
    <xf numFmtId="0" fontId="6" fillId="0" borderId="22" xfId="0" applyFont="1" applyFill="1" applyBorder="1"/>
    <xf numFmtId="0" fontId="6" fillId="0" borderId="40" xfId="0" applyFont="1" applyBorder="1" applyAlignment="1">
      <alignment horizontal="center"/>
    </xf>
    <xf numFmtId="0" fontId="0" fillId="0" borderId="45" xfId="0" applyFill="1" applyBorder="1"/>
    <xf numFmtId="0" fontId="6" fillId="0" borderId="23" xfId="0" applyFont="1" applyFill="1" applyBorder="1" applyAlignment="1">
      <alignment horizontal="center"/>
    </xf>
    <xf numFmtId="0" fontId="0" fillId="0" borderId="49" xfId="0" applyFill="1" applyBorder="1"/>
    <xf numFmtId="2" fontId="0" fillId="0" borderId="18" xfId="0" applyNumberFormat="1" applyFill="1" applyBorder="1"/>
    <xf numFmtId="0" fontId="6" fillId="0" borderId="55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0" borderId="34" xfId="0" applyFont="1" applyFill="1" applyBorder="1"/>
    <xf numFmtId="0" fontId="3" fillId="0" borderId="14" xfId="0" applyFont="1" applyFill="1" applyBorder="1"/>
    <xf numFmtId="2" fontId="3" fillId="0" borderId="36" xfId="0" applyNumberFormat="1" applyFont="1" applyFill="1" applyBorder="1"/>
    <xf numFmtId="0" fontId="3" fillId="0" borderId="0" xfId="0" applyFont="1" applyFill="1"/>
    <xf numFmtId="2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left"/>
    </xf>
    <xf numFmtId="2" fontId="13" fillId="0" borderId="0" xfId="0" applyNumberFormat="1" applyFont="1" applyAlignment="1">
      <alignment horizontal="left"/>
    </xf>
    <xf numFmtId="0" fontId="14" fillId="0" borderId="0" xfId="0" applyFont="1"/>
    <xf numFmtId="0" fontId="13" fillId="0" borderId="0" xfId="0" applyFont="1" applyAlignment="1">
      <alignment horizontal="left"/>
    </xf>
    <xf numFmtId="2" fontId="14" fillId="0" borderId="0" xfId="0" applyNumberFormat="1" applyFont="1"/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5" fillId="0" borderId="0" xfId="0" applyFont="1" applyFill="1" applyBorder="1"/>
    <xf numFmtId="0" fontId="16" fillId="0" borderId="0" xfId="0" applyFont="1" applyFill="1" applyBorder="1"/>
    <xf numFmtId="2" fontId="15" fillId="0" borderId="0" xfId="0" applyNumberFormat="1" applyFont="1" applyFill="1" applyBorder="1" applyAlignment="1">
      <alignment horizontal="right"/>
    </xf>
    <xf numFmtId="164" fontId="15" fillId="0" borderId="0" xfId="0" applyNumberFormat="1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right"/>
    </xf>
    <xf numFmtId="2" fontId="16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13" fillId="0" borderId="0" xfId="0" applyFont="1" applyBorder="1" applyAlignment="1">
      <alignment horizontal="left"/>
    </xf>
    <xf numFmtId="2" fontId="13" fillId="0" borderId="0" xfId="0" applyNumberFormat="1" applyFont="1" applyBorder="1" applyAlignment="1">
      <alignment horizontal="left"/>
    </xf>
    <xf numFmtId="0" fontId="14" fillId="0" borderId="0" xfId="0" applyFont="1" applyBorder="1"/>
    <xf numFmtId="2" fontId="14" fillId="0" borderId="0" xfId="0" applyNumberFormat="1" applyFont="1" applyBorder="1"/>
    <xf numFmtId="0" fontId="14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2" fontId="14" fillId="2" borderId="0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56"/>
  <sheetViews>
    <sheetView tabSelected="1" topLeftCell="A106" zoomScaleNormal="100" workbookViewId="0">
      <selection activeCell="I140" sqref="I140"/>
    </sheetView>
  </sheetViews>
  <sheetFormatPr defaultColWidth="11.5703125" defaultRowHeight="15" x14ac:dyDescent="0.25"/>
  <cols>
    <col min="1" max="1" width="23.140625" customWidth="1"/>
    <col min="2" max="2" width="42.85546875" customWidth="1"/>
    <col min="3" max="3" width="13.42578125" customWidth="1"/>
    <col min="4" max="4" width="11.28515625" customWidth="1"/>
    <col min="5" max="5" width="12.85546875" customWidth="1"/>
    <col min="6" max="6" width="12.140625" customWidth="1"/>
    <col min="7" max="7" width="11.7109375" customWidth="1"/>
    <col min="8" max="8" width="11.42578125" customWidth="1"/>
    <col min="9" max="9" width="12.7109375" style="174" customWidth="1"/>
    <col min="10" max="10" width="4.42578125" customWidth="1"/>
    <col min="11" max="11" width="45.28515625" customWidth="1"/>
    <col min="12" max="13" width="14.85546875" customWidth="1"/>
    <col min="14" max="15" width="12.140625" customWidth="1"/>
    <col min="16" max="17" width="11.140625" customWidth="1"/>
    <col min="18" max="19" width="12.42578125" customWidth="1"/>
    <col min="20" max="20" width="13.42578125" customWidth="1"/>
    <col min="24" max="24" width="11.85546875" bestFit="1" customWidth="1"/>
    <col min="32" max="32" width="12.85546875" customWidth="1"/>
    <col min="33" max="33" width="12.5703125" bestFit="1" customWidth="1"/>
    <col min="34" max="34" width="14.7109375" bestFit="1" customWidth="1"/>
    <col min="259" max="259" width="23.140625" customWidth="1"/>
    <col min="260" max="260" width="42.85546875" customWidth="1"/>
    <col min="262" max="262" width="11.28515625" customWidth="1"/>
    <col min="263" max="263" width="12.85546875" customWidth="1"/>
    <col min="264" max="264" width="12.140625" customWidth="1"/>
    <col min="265" max="265" width="11.7109375" customWidth="1"/>
    <col min="266" max="266" width="11.42578125" customWidth="1"/>
    <col min="267" max="267" width="12.7109375" customWidth="1"/>
    <col min="268" max="268" width="4.140625" customWidth="1"/>
    <col min="269" max="269" width="45.28515625" customWidth="1"/>
    <col min="270" max="270" width="14.85546875" customWidth="1"/>
    <col min="271" max="271" width="12.28515625" customWidth="1"/>
    <col min="272" max="273" width="11.140625" customWidth="1"/>
    <col min="274" max="274" width="12.42578125" customWidth="1"/>
    <col min="275" max="275" width="11.42578125" customWidth="1"/>
    <col min="276" max="276" width="13.5703125" customWidth="1"/>
    <col min="515" max="515" width="23.140625" customWidth="1"/>
    <col min="516" max="516" width="42.85546875" customWidth="1"/>
    <col min="518" max="518" width="11.28515625" customWidth="1"/>
    <col min="519" max="519" width="12.85546875" customWidth="1"/>
    <col min="520" max="520" width="12.140625" customWidth="1"/>
    <col min="521" max="521" width="11.7109375" customWidth="1"/>
    <col min="522" max="522" width="11.42578125" customWidth="1"/>
    <col min="523" max="523" width="12.7109375" customWidth="1"/>
    <col min="524" max="524" width="4.140625" customWidth="1"/>
    <col min="525" max="525" width="45.28515625" customWidth="1"/>
    <col min="526" max="526" width="14.85546875" customWidth="1"/>
    <col min="527" max="527" width="12.28515625" customWidth="1"/>
    <col min="528" max="529" width="11.140625" customWidth="1"/>
    <col min="530" max="530" width="12.42578125" customWidth="1"/>
    <col min="531" max="531" width="11.42578125" customWidth="1"/>
    <col min="532" max="532" width="13.5703125" customWidth="1"/>
    <col min="771" max="771" width="23.140625" customWidth="1"/>
    <col min="772" max="772" width="42.85546875" customWidth="1"/>
    <col min="774" max="774" width="11.28515625" customWidth="1"/>
    <col min="775" max="775" width="12.85546875" customWidth="1"/>
    <col min="776" max="776" width="12.140625" customWidth="1"/>
    <col min="777" max="777" width="11.7109375" customWidth="1"/>
    <col min="778" max="778" width="11.42578125" customWidth="1"/>
    <col min="779" max="779" width="12.7109375" customWidth="1"/>
    <col min="780" max="780" width="4.140625" customWidth="1"/>
    <col min="781" max="781" width="45.28515625" customWidth="1"/>
    <col min="782" max="782" width="14.85546875" customWidth="1"/>
    <col min="783" max="783" width="12.28515625" customWidth="1"/>
    <col min="784" max="785" width="11.140625" customWidth="1"/>
    <col min="786" max="786" width="12.42578125" customWidth="1"/>
    <col min="787" max="787" width="11.42578125" customWidth="1"/>
    <col min="788" max="788" width="13.5703125" customWidth="1"/>
    <col min="1027" max="1027" width="23.140625" customWidth="1"/>
    <col min="1028" max="1028" width="42.85546875" customWidth="1"/>
    <col min="1030" max="1030" width="11.28515625" customWidth="1"/>
    <col min="1031" max="1031" width="12.85546875" customWidth="1"/>
    <col min="1032" max="1032" width="12.140625" customWidth="1"/>
    <col min="1033" max="1033" width="11.7109375" customWidth="1"/>
    <col min="1034" max="1034" width="11.42578125" customWidth="1"/>
    <col min="1035" max="1035" width="12.7109375" customWidth="1"/>
    <col min="1036" max="1036" width="4.140625" customWidth="1"/>
    <col min="1037" max="1037" width="45.28515625" customWidth="1"/>
    <col min="1038" max="1038" width="14.85546875" customWidth="1"/>
    <col min="1039" max="1039" width="12.28515625" customWidth="1"/>
    <col min="1040" max="1041" width="11.140625" customWidth="1"/>
    <col min="1042" max="1042" width="12.42578125" customWidth="1"/>
    <col min="1043" max="1043" width="11.42578125" customWidth="1"/>
    <col min="1044" max="1044" width="13.5703125" customWidth="1"/>
    <col min="1283" max="1283" width="23.140625" customWidth="1"/>
    <col min="1284" max="1284" width="42.85546875" customWidth="1"/>
    <col min="1286" max="1286" width="11.28515625" customWidth="1"/>
    <col min="1287" max="1287" width="12.85546875" customWidth="1"/>
    <col min="1288" max="1288" width="12.140625" customWidth="1"/>
    <col min="1289" max="1289" width="11.7109375" customWidth="1"/>
    <col min="1290" max="1290" width="11.42578125" customWidth="1"/>
    <col min="1291" max="1291" width="12.7109375" customWidth="1"/>
    <col min="1292" max="1292" width="4.140625" customWidth="1"/>
    <col min="1293" max="1293" width="45.28515625" customWidth="1"/>
    <col min="1294" max="1294" width="14.85546875" customWidth="1"/>
    <col min="1295" max="1295" width="12.28515625" customWidth="1"/>
    <col min="1296" max="1297" width="11.140625" customWidth="1"/>
    <col min="1298" max="1298" width="12.42578125" customWidth="1"/>
    <col min="1299" max="1299" width="11.42578125" customWidth="1"/>
    <col min="1300" max="1300" width="13.5703125" customWidth="1"/>
    <col min="1539" max="1539" width="23.140625" customWidth="1"/>
    <col min="1540" max="1540" width="42.85546875" customWidth="1"/>
    <col min="1542" max="1542" width="11.28515625" customWidth="1"/>
    <col min="1543" max="1543" width="12.85546875" customWidth="1"/>
    <col min="1544" max="1544" width="12.140625" customWidth="1"/>
    <col min="1545" max="1545" width="11.7109375" customWidth="1"/>
    <col min="1546" max="1546" width="11.42578125" customWidth="1"/>
    <col min="1547" max="1547" width="12.7109375" customWidth="1"/>
    <col min="1548" max="1548" width="4.140625" customWidth="1"/>
    <col min="1549" max="1549" width="45.28515625" customWidth="1"/>
    <col min="1550" max="1550" width="14.85546875" customWidth="1"/>
    <col min="1551" max="1551" width="12.28515625" customWidth="1"/>
    <col min="1552" max="1553" width="11.140625" customWidth="1"/>
    <col min="1554" max="1554" width="12.42578125" customWidth="1"/>
    <col min="1555" max="1555" width="11.42578125" customWidth="1"/>
    <col min="1556" max="1556" width="13.5703125" customWidth="1"/>
    <col min="1795" max="1795" width="23.140625" customWidth="1"/>
    <col min="1796" max="1796" width="42.85546875" customWidth="1"/>
    <col min="1798" max="1798" width="11.28515625" customWidth="1"/>
    <col min="1799" max="1799" width="12.85546875" customWidth="1"/>
    <col min="1800" max="1800" width="12.140625" customWidth="1"/>
    <col min="1801" max="1801" width="11.7109375" customWidth="1"/>
    <col min="1802" max="1802" width="11.42578125" customWidth="1"/>
    <col min="1803" max="1803" width="12.7109375" customWidth="1"/>
    <col min="1804" max="1804" width="4.140625" customWidth="1"/>
    <col min="1805" max="1805" width="45.28515625" customWidth="1"/>
    <col min="1806" max="1806" width="14.85546875" customWidth="1"/>
    <col min="1807" max="1807" width="12.28515625" customWidth="1"/>
    <col min="1808" max="1809" width="11.140625" customWidth="1"/>
    <col min="1810" max="1810" width="12.42578125" customWidth="1"/>
    <col min="1811" max="1811" width="11.42578125" customWidth="1"/>
    <col min="1812" max="1812" width="13.5703125" customWidth="1"/>
    <col min="2051" max="2051" width="23.140625" customWidth="1"/>
    <col min="2052" max="2052" width="42.85546875" customWidth="1"/>
    <col min="2054" max="2054" width="11.28515625" customWidth="1"/>
    <col min="2055" max="2055" width="12.85546875" customWidth="1"/>
    <col min="2056" max="2056" width="12.140625" customWidth="1"/>
    <col min="2057" max="2057" width="11.7109375" customWidth="1"/>
    <col min="2058" max="2058" width="11.42578125" customWidth="1"/>
    <col min="2059" max="2059" width="12.7109375" customWidth="1"/>
    <col min="2060" max="2060" width="4.140625" customWidth="1"/>
    <col min="2061" max="2061" width="45.28515625" customWidth="1"/>
    <col min="2062" max="2062" width="14.85546875" customWidth="1"/>
    <col min="2063" max="2063" width="12.28515625" customWidth="1"/>
    <col min="2064" max="2065" width="11.140625" customWidth="1"/>
    <col min="2066" max="2066" width="12.42578125" customWidth="1"/>
    <col min="2067" max="2067" width="11.42578125" customWidth="1"/>
    <col min="2068" max="2068" width="13.5703125" customWidth="1"/>
    <col min="2307" max="2307" width="23.140625" customWidth="1"/>
    <col min="2308" max="2308" width="42.85546875" customWidth="1"/>
    <col min="2310" max="2310" width="11.28515625" customWidth="1"/>
    <col min="2311" max="2311" width="12.85546875" customWidth="1"/>
    <col min="2312" max="2312" width="12.140625" customWidth="1"/>
    <col min="2313" max="2313" width="11.7109375" customWidth="1"/>
    <col min="2314" max="2314" width="11.42578125" customWidth="1"/>
    <col min="2315" max="2315" width="12.7109375" customWidth="1"/>
    <col min="2316" max="2316" width="4.140625" customWidth="1"/>
    <col min="2317" max="2317" width="45.28515625" customWidth="1"/>
    <col min="2318" max="2318" width="14.85546875" customWidth="1"/>
    <col min="2319" max="2319" width="12.28515625" customWidth="1"/>
    <col min="2320" max="2321" width="11.140625" customWidth="1"/>
    <col min="2322" max="2322" width="12.42578125" customWidth="1"/>
    <col min="2323" max="2323" width="11.42578125" customWidth="1"/>
    <col min="2324" max="2324" width="13.5703125" customWidth="1"/>
    <col min="2563" max="2563" width="23.140625" customWidth="1"/>
    <col min="2564" max="2564" width="42.85546875" customWidth="1"/>
    <col min="2566" max="2566" width="11.28515625" customWidth="1"/>
    <col min="2567" max="2567" width="12.85546875" customWidth="1"/>
    <col min="2568" max="2568" width="12.140625" customWidth="1"/>
    <col min="2569" max="2569" width="11.7109375" customWidth="1"/>
    <col min="2570" max="2570" width="11.42578125" customWidth="1"/>
    <col min="2571" max="2571" width="12.7109375" customWidth="1"/>
    <col min="2572" max="2572" width="4.140625" customWidth="1"/>
    <col min="2573" max="2573" width="45.28515625" customWidth="1"/>
    <col min="2574" max="2574" width="14.85546875" customWidth="1"/>
    <col min="2575" max="2575" width="12.28515625" customWidth="1"/>
    <col min="2576" max="2577" width="11.140625" customWidth="1"/>
    <col min="2578" max="2578" width="12.42578125" customWidth="1"/>
    <col min="2579" max="2579" width="11.42578125" customWidth="1"/>
    <col min="2580" max="2580" width="13.5703125" customWidth="1"/>
    <col min="2819" max="2819" width="23.140625" customWidth="1"/>
    <col min="2820" max="2820" width="42.85546875" customWidth="1"/>
    <col min="2822" max="2822" width="11.28515625" customWidth="1"/>
    <col min="2823" max="2823" width="12.85546875" customWidth="1"/>
    <col min="2824" max="2824" width="12.140625" customWidth="1"/>
    <col min="2825" max="2825" width="11.7109375" customWidth="1"/>
    <col min="2826" max="2826" width="11.42578125" customWidth="1"/>
    <col min="2827" max="2827" width="12.7109375" customWidth="1"/>
    <col min="2828" max="2828" width="4.140625" customWidth="1"/>
    <col min="2829" max="2829" width="45.28515625" customWidth="1"/>
    <col min="2830" max="2830" width="14.85546875" customWidth="1"/>
    <col min="2831" max="2831" width="12.28515625" customWidth="1"/>
    <col min="2832" max="2833" width="11.140625" customWidth="1"/>
    <col min="2834" max="2834" width="12.42578125" customWidth="1"/>
    <col min="2835" max="2835" width="11.42578125" customWidth="1"/>
    <col min="2836" max="2836" width="13.5703125" customWidth="1"/>
    <col min="3075" max="3075" width="23.140625" customWidth="1"/>
    <col min="3076" max="3076" width="42.85546875" customWidth="1"/>
    <col min="3078" max="3078" width="11.28515625" customWidth="1"/>
    <col min="3079" max="3079" width="12.85546875" customWidth="1"/>
    <col min="3080" max="3080" width="12.140625" customWidth="1"/>
    <col min="3081" max="3081" width="11.7109375" customWidth="1"/>
    <col min="3082" max="3082" width="11.42578125" customWidth="1"/>
    <col min="3083" max="3083" width="12.7109375" customWidth="1"/>
    <col min="3084" max="3084" width="4.140625" customWidth="1"/>
    <col min="3085" max="3085" width="45.28515625" customWidth="1"/>
    <col min="3086" max="3086" width="14.85546875" customWidth="1"/>
    <col min="3087" max="3087" width="12.28515625" customWidth="1"/>
    <col min="3088" max="3089" width="11.140625" customWidth="1"/>
    <col min="3090" max="3090" width="12.42578125" customWidth="1"/>
    <col min="3091" max="3091" width="11.42578125" customWidth="1"/>
    <col min="3092" max="3092" width="13.5703125" customWidth="1"/>
    <col min="3331" max="3331" width="23.140625" customWidth="1"/>
    <col min="3332" max="3332" width="42.85546875" customWidth="1"/>
    <col min="3334" max="3334" width="11.28515625" customWidth="1"/>
    <col min="3335" max="3335" width="12.85546875" customWidth="1"/>
    <col min="3336" max="3336" width="12.140625" customWidth="1"/>
    <col min="3337" max="3337" width="11.7109375" customWidth="1"/>
    <col min="3338" max="3338" width="11.42578125" customWidth="1"/>
    <col min="3339" max="3339" width="12.7109375" customWidth="1"/>
    <col min="3340" max="3340" width="4.140625" customWidth="1"/>
    <col min="3341" max="3341" width="45.28515625" customWidth="1"/>
    <col min="3342" max="3342" width="14.85546875" customWidth="1"/>
    <col min="3343" max="3343" width="12.28515625" customWidth="1"/>
    <col min="3344" max="3345" width="11.140625" customWidth="1"/>
    <col min="3346" max="3346" width="12.42578125" customWidth="1"/>
    <col min="3347" max="3347" width="11.42578125" customWidth="1"/>
    <col min="3348" max="3348" width="13.5703125" customWidth="1"/>
    <col min="3587" max="3587" width="23.140625" customWidth="1"/>
    <col min="3588" max="3588" width="42.85546875" customWidth="1"/>
    <col min="3590" max="3590" width="11.28515625" customWidth="1"/>
    <col min="3591" max="3591" width="12.85546875" customWidth="1"/>
    <col min="3592" max="3592" width="12.140625" customWidth="1"/>
    <col min="3593" max="3593" width="11.7109375" customWidth="1"/>
    <col min="3594" max="3594" width="11.42578125" customWidth="1"/>
    <col min="3595" max="3595" width="12.7109375" customWidth="1"/>
    <col min="3596" max="3596" width="4.140625" customWidth="1"/>
    <col min="3597" max="3597" width="45.28515625" customWidth="1"/>
    <col min="3598" max="3598" width="14.85546875" customWidth="1"/>
    <col min="3599" max="3599" width="12.28515625" customWidth="1"/>
    <col min="3600" max="3601" width="11.140625" customWidth="1"/>
    <col min="3602" max="3602" width="12.42578125" customWidth="1"/>
    <col min="3603" max="3603" width="11.42578125" customWidth="1"/>
    <col min="3604" max="3604" width="13.5703125" customWidth="1"/>
    <col min="3843" max="3843" width="23.140625" customWidth="1"/>
    <col min="3844" max="3844" width="42.85546875" customWidth="1"/>
    <col min="3846" max="3846" width="11.28515625" customWidth="1"/>
    <col min="3847" max="3847" width="12.85546875" customWidth="1"/>
    <col min="3848" max="3848" width="12.140625" customWidth="1"/>
    <col min="3849" max="3849" width="11.7109375" customWidth="1"/>
    <col min="3850" max="3850" width="11.42578125" customWidth="1"/>
    <col min="3851" max="3851" width="12.7109375" customWidth="1"/>
    <col min="3852" max="3852" width="4.140625" customWidth="1"/>
    <col min="3853" max="3853" width="45.28515625" customWidth="1"/>
    <col min="3854" max="3854" width="14.85546875" customWidth="1"/>
    <col min="3855" max="3855" width="12.28515625" customWidth="1"/>
    <col min="3856" max="3857" width="11.140625" customWidth="1"/>
    <col min="3858" max="3858" width="12.42578125" customWidth="1"/>
    <col min="3859" max="3859" width="11.42578125" customWidth="1"/>
    <col min="3860" max="3860" width="13.5703125" customWidth="1"/>
    <col min="4099" max="4099" width="23.140625" customWidth="1"/>
    <col min="4100" max="4100" width="42.85546875" customWidth="1"/>
    <col min="4102" max="4102" width="11.28515625" customWidth="1"/>
    <col min="4103" max="4103" width="12.85546875" customWidth="1"/>
    <col min="4104" max="4104" width="12.140625" customWidth="1"/>
    <col min="4105" max="4105" width="11.7109375" customWidth="1"/>
    <col min="4106" max="4106" width="11.42578125" customWidth="1"/>
    <col min="4107" max="4107" width="12.7109375" customWidth="1"/>
    <col min="4108" max="4108" width="4.140625" customWidth="1"/>
    <col min="4109" max="4109" width="45.28515625" customWidth="1"/>
    <col min="4110" max="4110" width="14.85546875" customWidth="1"/>
    <col min="4111" max="4111" width="12.28515625" customWidth="1"/>
    <col min="4112" max="4113" width="11.140625" customWidth="1"/>
    <col min="4114" max="4114" width="12.42578125" customWidth="1"/>
    <col min="4115" max="4115" width="11.42578125" customWidth="1"/>
    <col min="4116" max="4116" width="13.5703125" customWidth="1"/>
    <col min="4355" max="4355" width="23.140625" customWidth="1"/>
    <col min="4356" max="4356" width="42.85546875" customWidth="1"/>
    <col min="4358" max="4358" width="11.28515625" customWidth="1"/>
    <col min="4359" max="4359" width="12.85546875" customWidth="1"/>
    <col min="4360" max="4360" width="12.140625" customWidth="1"/>
    <col min="4361" max="4361" width="11.7109375" customWidth="1"/>
    <col min="4362" max="4362" width="11.42578125" customWidth="1"/>
    <col min="4363" max="4363" width="12.7109375" customWidth="1"/>
    <col min="4364" max="4364" width="4.140625" customWidth="1"/>
    <col min="4365" max="4365" width="45.28515625" customWidth="1"/>
    <col min="4366" max="4366" width="14.85546875" customWidth="1"/>
    <col min="4367" max="4367" width="12.28515625" customWidth="1"/>
    <col min="4368" max="4369" width="11.140625" customWidth="1"/>
    <col min="4370" max="4370" width="12.42578125" customWidth="1"/>
    <col min="4371" max="4371" width="11.42578125" customWidth="1"/>
    <col min="4372" max="4372" width="13.5703125" customWidth="1"/>
    <col min="4611" max="4611" width="23.140625" customWidth="1"/>
    <col min="4612" max="4612" width="42.85546875" customWidth="1"/>
    <col min="4614" max="4614" width="11.28515625" customWidth="1"/>
    <col min="4615" max="4615" width="12.85546875" customWidth="1"/>
    <col min="4616" max="4616" width="12.140625" customWidth="1"/>
    <col min="4617" max="4617" width="11.7109375" customWidth="1"/>
    <col min="4618" max="4618" width="11.42578125" customWidth="1"/>
    <col min="4619" max="4619" width="12.7109375" customWidth="1"/>
    <col min="4620" max="4620" width="4.140625" customWidth="1"/>
    <col min="4621" max="4621" width="45.28515625" customWidth="1"/>
    <col min="4622" max="4622" width="14.85546875" customWidth="1"/>
    <col min="4623" max="4623" width="12.28515625" customWidth="1"/>
    <col min="4624" max="4625" width="11.140625" customWidth="1"/>
    <col min="4626" max="4626" width="12.42578125" customWidth="1"/>
    <col min="4627" max="4627" width="11.42578125" customWidth="1"/>
    <col min="4628" max="4628" width="13.5703125" customWidth="1"/>
    <col min="4867" max="4867" width="23.140625" customWidth="1"/>
    <col min="4868" max="4868" width="42.85546875" customWidth="1"/>
    <col min="4870" max="4870" width="11.28515625" customWidth="1"/>
    <col min="4871" max="4871" width="12.85546875" customWidth="1"/>
    <col min="4872" max="4872" width="12.140625" customWidth="1"/>
    <col min="4873" max="4873" width="11.7109375" customWidth="1"/>
    <col min="4874" max="4874" width="11.42578125" customWidth="1"/>
    <col min="4875" max="4875" width="12.7109375" customWidth="1"/>
    <col min="4876" max="4876" width="4.140625" customWidth="1"/>
    <col min="4877" max="4877" width="45.28515625" customWidth="1"/>
    <col min="4878" max="4878" width="14.85546875" customWidth="1"/>
    <col min="4879" max="4879" width="12.28515625" customWidth="1"/>
    <col min="4880" max="4881" width="11.140625" customWidth="1"/>
    <col min="4882" max="4882" width="12.42578125" customWidth="1"/>
    <col min="4883" max="4883" width="11.42578125" customWidth="1"/>
    <col min="4884" max="4884" width="13.5703125" customWidth="1"/>
    <col min="5123" max="5123" width="23.140625" customWidth="1"/>
    <col min="5124" max="5124" width="42.85546875" customWidth="1"/>
    <col min="5126" max="5126" width="11.28515625" customWidth="1"/>
    <col min="5127" max="5127" width="12.85546875" customWidth="1"/>
    <col min="5128" max="5128" width="12.140625" customWidth="1"/>
    <col min="5129" max="5129" width="11.7109375" customWidth="1"/>
    <col min="5130" max="5130" width="11.42578125" customWidth="1"/>
    <col min="5131" max="5131" width="12.7109375" customWidth="1"/>
    <col min="5132" max="5132" width="4.140625" customWidth="1"/>
    <col min="5133" max="5133" width="45.28515625" customWidth="1"/>
    <col min="5134" max="5134" width="14.85546875" customWidth="1"/>
    <col min="5135" max="5135" width="12.28515625" customWidth="1"/>
    <col min="5136" max="5137" width="11.140625" customWidth="1"/>
    <col min="5138" max="5138" width="12.42578125" customWidth="1"/>
    <col min="5139" max="5139" width="11.42578125" customWidth="1"/>
    <col min="5140" max="5140" width="13.5703125" customWidth="1"/>
    <col min="5379" max="5379" width="23.140625" customWidth="1"/>
    <col min="5380" max="5380" width="42.85546875" customWidth="1"/>
    <col min="5382" max="5382" width="11.28515625" customWidth="1"/>
    <col min="5383" max="5383" width="12.85546875" customWidth="1"/>
    <col min="5384" max="5384" width="12.140625" customWidth="1"/>
    <col min="5385" max="5385" width="11.7109375" customWidth="1"/>
    <col min="5386" max="5386" width="11.42578125" customWidth="1"/>
    <col min="5387" max="5387" width="12.7109375" customWidth="1"/>
    <col min="5388" max="5388" width="4.140625" customWidth="1"/>
    <col min="5389" max="5389" width="45.28515625" customWidth="1"/>
    <col min="5390" max="5390" width="14.85546875" customWidth="1"/>
    <col min="5391" max="5391" width="12.28515625" customWidth="1"/>
    <col min="5392" max="5393" width="11.140625" customWidth="1"/>
    <col min="5394" max="5394" width="12.42578125" customWidth="1"/>
    <col min="5395" max="5395" width="11.42578125" customWidth="1"/>
    <col min="5396" max="5396" width="13.5703125" customWidth="1"/>
    <col min="5635" max="5635" width="23.140625" customWidth="1"/>
    <col min="5636" max="5636" width="42.85546875" customWidth="1"/>
    <col min="5638" max="5638" width="11.28515625" customWidth="1"/>
    <col min="5639" max="5639" width="12.85546875" customWidth="1"/>
    <col min="5640" max="5640" width="12.140625" customWidth="1"/>
    <col min="5641" max="5641" width="11.7109375" customWidth="1"/>
    <col min="5642" max="5642" width="11.42578125" customWidth="1"/>
    <col min="5643" max="5643" width="12.7109375" customWidth="1"/>
    <col min="5644" max="5644" width="4.140625" customWidth="1"/>
    <col min="5645" max="5645" width="45.28515625" customWidth="1"/>
    <col min="5646" max="5646" width="14.85546875" customWidth="1"/>
    <col min="5647" max="5647" width="12.28515625" customWidth="1"/>
    <col min="5648" max="5649" width="11.140625" customWidth="1"/>
    <col min="5650" max="5650" width="12.42578125" customWidth="1"/>
    <col min="5651" max="5651" width="11.42578125" customWidth="1"/>
    <col min="5652" max="5652" width="13.5703125" customWidth="1"/>
    <col min="5891" max="5891" width="23.140625" customWidth="1"/>
    <col min="5892" max="5892" width="42.85546875" customWidth="1"/>
    <col min="5894" max="5894" width="11.28515625" customWidth="1"/>
    <col min="5895" max="5895" width="12.85546875" customWidth="1"/>
    <col min="5896" max="5896" width="12.140625" customWidth="1"/>
    <col min="5897" max="5897" width="11.7109375" customWidth="1"/>
    <col min="5898" max="5898" width="11.42578125" customWidth="1"/>
    <col min="5899" max="5899" width="12.7109375" customWidth="1"/>
    <col min="5900" max="5900" width="4.140625" customWidth="1"/>
    <col min="5901" max="5901" width="45.28515625" customWidth="1"/>
    <col min="5902" max="5902" width="14.85546875" customWidth="1"/>
    <col min="5903" max="5903" width="12.28515625" customWidth="1"/>
    <col min="5904" max="5905" width="11.140625" customWidth="1"/>
    <col min="5906" max="5906" width="12.42578125" customWidth="1"/>
    <col min="5907" max="5907" width="11.42578125" customWidth="1"/>
    <col min="5908" max="5908" width="13.5703125" customWidth="1"/>
    <col min="6147" max="6147" width="23.140625" customWidth="1"/>
    <col min="6148" max="6148" width="42.85546875" customWidth="1"/>
    <col min="6150" max="6150" width="11.28515625" customWidth="1"/>
    <col min="6151" max="6151" width="12.85546875" customWidth="1"/>
    <col min="6152" max="6152" width="12.140625" customWidth="1"/>
    <col min="6153" max="6153" width="11.7109375" customWidth="1"/>
    <col min="6154" max="6154" width="11.42578125" customWidth="1"/>
    <col min="6155" max="6155" width="12.7109375" customWidth="1"/>
    <col min="6156" max="6156" width="4.140625" customWidth="1"/>
    <col min="6157" max="6157" width="45.28515625" customWidth="1"/>
    <col min="6158" max="6158" width="14.85546875" customWidth="1"/>
    <col min="6159" max="6159" width="12.28515625" customWidth="1"/>
    <col min="6160" max="6161" width="11.140625" customWidth="1"/>
    <col min="6162" max="6162" width="12.42578125" customWidth="1"/>
    <col min="6163" max="6163" width="11.42578125" customWidth="1"/>
    <col min="6164" max="6164" width="13.5703125" customWidth="1"/>
    <col min="6403" max="6403" width="23.140625" customWidth="1"/>
    <col min="6404" max="6404" width="42.85546875" customWidth="1"/>
    <col min="6406" max="6406" width="11.28515625" customWidth="1"/>
    <col min="6407" max="6407" width="12.85546875" customWidth="1"/>
    <col min="6408" max="6408" width="12.140625" customWidth="1"/>
    <col min="6409" max="6409" width="11.7109375" customWidth="1"/>
    <col min="6410" max="6410" width="11.42578125" customWidth="1"/>
    <col min="6411" max="6411" width="12.7109375" customWidth="1"/>
    <col min="6412" max="6412" width="4.140625" customWidth="1"/>
    <col min="6413" max="6413" width="45.28515625" customWidth="1"/>
    <col min="6414" max="6414" width="14.85546875" customWidth="1"/>
    <col min="6415" max="6415" width="12.28515625" customWidth="1"/>
    <col min="6416" max="6417" width="11.140625" customWidth="1"/>
    <col min="6418" max="6418" width="12.42578125" customWidth="1"/>
    <col min="6419" max="6419" width="11.42578125" customWidth="1"/>
    <col min="6420" max="6420" width="13.5703125" customWidth="1"/>
    <col min="6659" max="6659" width="23.140625" customWidth="1"/>
    <col min="6660" max="6660" width="42.85546875" customWidth="1"/>
    <col min="6662" max="6662" width="11.28515625" customWidth="1"/>
    <col min="6663" max="6663" width="12.85546875" customWidth="1"/>
    <col min="6664" max="6664" width="12.140625" customWidth="1"/>
    <col min="6665" max="6665" width="11.7109375" customWidth="1"/>
    <col min="6666" max="6666" width="11.42578125" customWidth="1"/>
    <col min="6667" max="6667" width="12.7109375" customWidth="1"/>
    <col min="6668" max="6668" width="4.140625" customWidth="1"/>
    <col min="6669" max="6669" width="45.28515625" customWidth="1"/>
    <col min="6670" max="6670" width="14.85546875" customWidth="1"/>
    <col min="6671" max="6671" width="12.28515625" customWidth="1"/>
    <col min="6672" max="6673" width="11.140625" customWidth="1"/>
    <col min="6674" max="6674" width="12.42578125" customWidth="1"/>
    <col min="6675" max="6675" width="11.42578125" customWidth="1"/>
    <col min="6676" max="6676" width="13.5703125" customWidth="1"/>
    <col min="6915" max="6915" width="23.140625" customWidth="1"/>
    <col min="6916" max="6916" width="42.85546875" customWidth="1"/>
    <col min="6918" max="6918" width="11.28515625" customWidth="1"/>
    <col min="6919" max="6919" width="12.85546875" customWidth="1"/>
    <col min="6920" max="6920" width="12.140625" customWidth="1"/>
    <col min="6921" max="6921" width="11.7109375" customWidth="1"/>
    <col min="6922" max="6922" width="11.42578125" customWidth="1"/>
    <col min="6923" max="6923" width="12.7109375" customWidth="1"/>
    <col min="6924" max="6924" width="4.140625" customWidth="1"/>
    <col min="6925" max="6925" width="45.28515625" customWidth="1"/>
    <col min="6926" max="6926" width="14.85546875" customWidth="1"/>
    <col min="6927" max="6927" width="12.28515625" customWidth="1"/>
    <col min="6928" max="6929" width="11.140625" customWidth="1"/>
    <col min="6930" max="6930" width="12.42578125" customWidth="1"/>
    <col min="6931" max="6931" width="11.42578125" customWidth="1"/>
    <col min="6932" max="6932" width="13.5703125" customWidth="1"/>
    <col min="7171" max="7171" width="23.140625" customWidth="1"/>
    <col min="7172" max="7172" width="42.85546875" customWidth="1"/>
    <col min="7174" max="7174" width="11.28515625" customWidth="1"/>
    <col min="7175" max="7175" width="12.85546875" customWidth="1"/>
    <col min="7176" max="7176" width="12.140625" customWidth="1"/>
    <col min="7177" max="7177" width="11.7109375" customWidth="1"/>
    <col min="7178" max="7178" width="11.42578125" customWidth="1"/>
    <col min="7179" max="7179" width="12.7109375" customWidth="1"/>
    <col min="7180" max="7180" width="4.140625" customWidth="1"/>
    <col min="7181" max="7181" width="45.28515625" customWidth="1"/>
    <col min="7182" max="7182" width="14.85546875" customWidth="1"/>
    <col min="7183" max="7183" width="12.28515625" customWidth="1"/>
    <col min="7184" max="7185" width="11.140625" customWidth="1"/>
    <col min="7186" max="7186" width="12.42578125" customWidth="1"/>
    <col min="7187" max="7187" width="11.42578125" customWidth="1"/>
    <col min="7188" max="7188" width="13.5703125" customWidth="1"/>
    <col min="7427" max="7427" width="23.140625" customWidth="1"/>
    <col min="7428" max="7428" width="42.85546875" customWidth="1"/>
    <col min="7430" max="7430" width="11.28515625" customWidth="1"/>
    <col min="7431" max="7431" width="12.85546875" customWidth="1"/>
    <col min="7432" max="7432" width="12.140625" customWidth="1"/>
    <col min="7433" max="7433" width="11.7109375" customWidth="1"/>
    <col min="7434" max="7434" width="11.42578125" customWidth="1"/>
    <col min="7435" max="7435" width="12.7109375" customWidth="1"/>
    <col min="7436" max="7436" width="4.140625" customWidth="1"/>
    <col min="7437" max="7437" width="45.28515625" customWidth="1"/>
    <col min="7438" max="7438" width="14.85546875" customWidth="1"/>
    <col min="7439" max="7439" width="12.28515625" customWidth="1"/>
    <col min="7440" max="7441" width="11.140625" customWidth="1"/>
    <col min="7442" max="7442" width="12.42578125" customWidth="1"/>
    <col min="7443" max="7443" width="11.42578125" customWidth="1"/>
    <col min="7444" max="7444" width="13.5703125" customWidth="1"/>
    <col min="7683" max="7683" width="23.140625" customWidth="1"/>
    <col min="7684" max="7684" width="42.85546875" customWidth="1"/>
    <col min="7686" max="7686" width="11.28515625" customWidth="1"/>
    <col min="7687" max="7687" width="12.85546875" customWidth="1"/>
    <col min="7688" max="7688" width="12.140625" customWidth="1"/>
    <col min="7689" max="7689" width="11.7109375" customWidth="1"/>
    <col min="7690" max="7690" width="11.42578125" customWidth="1"/>
    <col min="7691" max="7691" width="12.7109375" customWidth="1"/>
    <col min="7692" max="7692" width="4.140625" customWidth="1"/>
    <col min="7693" max="7693" width="45.28515625" customWidth="1"/>
    <col min="7694" max="7694" width="14.85546875" customWidth="1"/>
    <col min="7695" max="7695" width="12.28515625" customWidth="1"/>
    <col min="7696" max="7697" width="11.140625" customWidth="1"/>
    <col min="7698" max="7698" width="12.42578125" customWidth="1"/>
    <col min="7699" max="7699" width="11.42578125" customWidth="1"/>
    <col min="7700" max="7700" width="13.5703125" customWidth="1"/>
    <col min="7939" max="7939" width="23.140625" customWidth="1"/>
    <col min="7940" max="7940" width="42.85546875" customWidth="1"/>
    <col min="7942" max="7942" width="11.28515625" customWidth="1"/>
    <col min="7943" max="7943" width="12.85546875" customWidth="1"/>
    <col min="7944" max="7944" width="12.140625" customWidth="1"/>
    <col min="7945" max="7945" width="11.7109375" customWidth="1"/>
    <col min="7946" max="7946" width="11.42578125" customWidth="1"/>
    <col min="7947" max="7947" width="12.7109375" customWidth="1"/>
    <col min="7948" max="7948" width="4.140625" customWidth="1"/>
    <col min="7949" max="7949" width="45.28515625" customWidth="1"/>
    <col min="7950" max="7950" width="14.85546875" customWidth="1"/>
    <col min="7951" max="7951" width="12.28515625" customWidth="1"/>
    <col min="7952" max="7953" width="11.140625" customWidth="1"/>
    <col min="7954" max="7954" width="12.42578125" customWidth="1"/>
    <col min="7955" max="7955" width="11.42578125" customWidth="1"/>
    <col min="7956" max="7956" width="13.5703125" customWidth="1"/>
    <col min="8195" max="8195" width="23.140625" customWidth="1"/>
    <col min="8196" max="8196" width="42.85546875" customWidth="1"/>
    <col min="8198" max="8198" width="11.28515625" customWidth="1"/>
    <col min="8199" max="8199" width="12.85546875" customWidth="1"/>
    <col min="8200" max="8200" width="12.140625" customWidth="1"/>
    <col min="8201" max="8201" width="11.7109375" customWidth="1"/>
    <col min="8202" max="8202" width="11.42578125" customWidth="1"/>
    <col min="8203" max="8203" width="12.7109375" customWidth="1"/>
    <col min="8204" max="8204" width="4.140625" customWidth="1"/>
    <col min="8205" max="8205" width="45.28515625" customWidth="1"/>
    <col min="8206" max="8206" width="14.85546875" customWidth="1"/>
    <col min="8207" max="8207" width="12.28515625" customWidth="1"/>
    <col min="8208" max="8209" width="11.140625" customWidth="1"/>
    <col min="8210" max="8210" width="12.42578125" customWidth="1"/>
    <col min="8211" max="8211" width="11.42578125" customWidth="1"/>
    <col min="8212" max="8212" width="13.5703125" customWidth="1"/>
    <col min="8451" max="8451" width="23.140625" customWidth="1"/>
    <col min="8452" max="8452" width="42.85546875" customWidth="1"/>
    <col min="8454" max="8454" width="11.28515625" customWidth="1"/>
    <col min="8455" max="8455" width="12.85546875" customWidth="1"/>
    <col min="8456" max="8456" width="12.140625" customWidth="1"/>
    <col min="8457" max="8457" width="11.7109375" customWidth="1"/>
    <col min="8458" max="8458" width="11.42578125" customWidth="1"/>
    <col min="8459" max="8459" width="12.7109375" customWidth="1"/>
    <col min="8460" max="8460" width="4.140625" customWidth="1"/>
    <col min="8461" max="8461" width="45.28515625" customWidth="1"/>
    <col min="8462" max="8462" width="14.85546875" customWidth="1"/>
    <col min="8463" max="8463" width="12.28515625" customWidth="1"/>
    <col min="8464" max="8465" width="11.140625" customWidth="1"/>
    <col min="8466" max="8466" width="12.42578125" customWidth="1"/>
    <col min="8467" max="8467" width="11.42578125" customWidth="1"/>
    <col min="8468" max="8468" width="13.5703125" customWidth="1"/>
    <col min="8707" max="8707" width="23.140625" customWidth="1"/>
    <col min="8708" max="8708" width="42.85546875" customWidth="1"/>
    <col min="8710" max="8710" width="11.28515625" customWidth="1"/>
    <col min="8711" max="8711" width="12.85546875" customWidth="1"/>
    <col min="8712" max="8712" width="12.140625" customWidth="1"/>
    <col min="8713" max="8713" width="11.7109375" customWidth="1"/>
    <col min="8714" max="8714" width="11.42578125" customWidth="1"/>
    <col min="8715" max="8715" width="12.7109375" customWidth="1"/>
    <col min="8716" max="8716" width="4.140625" customWidth="1"/>
    <col min="8717" max="8717" width="45.28515625" customWidth="1"/>
    <col min="8718" max="8718" width="14.85546875" customWidth="1"/>
    <col min="8719" max="8719" width="12.28515625" customWidth="1"/>
    <col min="8720" max="8721" width="11.140625" customWidth="1"/>
    <col min="8722" max="8722" width="12.42578125" customWidth="1"/>
    <col min="8723" max="8723" width="11.42578125" customWidth="1"/>
    <col min="8724" max="8724" width="13.5703125" customWidth="1"/>
    <col min="8963" max="8963" width="23.140625" customWidth="1"/>
    <col min="8964" max="8964" width="42.85546875" customWidth="1"/>
    <col min="8966" max="8966" width="11.28515625" customWidth="1"/>
    <col min="8967" max="8967" width="12.85546875" customWidth="1"/>
    <col min="8968" max="8968" width="12.140625" customWidth="1"/>
    <col min="8969" max="8969" width="11.7109375" customWidth="1"/>
    <col min="8970" max="8970" width="11.42578125" customWidth="1"/>
    <col min="8971" max="8971" width="12.7109375" customWidth="1"/>
    <col min="8972" max="8972" width="4.140625" customWidth="1"/>
    <col min="8973" max="8973" width="45.28515625" customWidth="1"/>
    <col min="8974" max="8974" width="14.85546875" customWidth="1"/>
    <col min="8975" max="8975" width="12.28515625" customWidth="1"/>
    <col min="8976" max="8977" width="11.140625" customWidth="1"/>
    <col min="8978" max="8978" width="12.42578125" customWidth="1"/>
    <col min="8979" max="8979" width="11.42578125" customWidth="1"/>
    <col min="8980" max="8980" width="13.5703125" customWidth="1"/>
    <col min="9219" max="9219" width="23.140625" customWidth="1"/>
    <col min="9220" max="9220" width="42.85546875" customWidth="1"/>
    <col min="9222" max="9222" width="11.28515625" customWidth="1"/>
    <col min="9223" max="9223" width="12.85546875" customWidth="1"/>
    <col min="9224" max="9224" width="12.140625" customWidth="1"/>
    <col min="9225" max="9225" width="11.7109375" customWidth="1"/>
    <col min="9226" max="9226" width="11.42578125" customWidth="1"/>
    <col min="9227" max="9227" width="12.7109375" customWidth="1"/>
    <col min="9228" max="9228" width="4.140625" customWidth="1"/>
    <col min="9229" max="9229" width="45.28515625" customWidth="1"/>
    <col min="9230" max="9230" width="14.85546875" customWidth="1"/>
    <col min="9231" max="9231" width="12.28515625" customWidth="1"/>
    <col min="9232" max="9233" width="11.140625" customWidth="1"/>
    <col min="9234" max="9234" width="12.42578125" customWidth="1"/>
    <col min="9235" max="9235" width="11.42578125" customWidth="1"/>
    <col min="9236" max="9236" width="13.5703125" customWidth="1"/>
    <col min="9475" max="9475" width="23.140625" customWidth="1"/>
    <col min="9476" max="9476" width="42.85546875" customWidth="1"/>
    <col min="9478" max="9478" width="11.28515625" customWidth="1"/>
    <col min="9479" max="9479" width="12.85546875" customWidth="1"/>
    <col min="9480" max="9480" width="12.140625" customWidth="1"/>
    <col min="9481" max="9481" width="11.7109375" customWidth="1"/>
    <col min="9482" max="9482" width="11.42578125" customWidth="1"/>
    <col min="9483" max="9483" width="12.7109375" customWidth="1"/>
    <col min="9484" max="9484" width="4.140625" customWidth="1"/>
    <col min="9485" max="9485" width="45.28515625" customWidth="1"/>
    <col min="9486" max="9486" width="14.85546875" customWidth="1"/>
    <col min="9487" max="9487" width="12.28515625" customWidth="1"/>
    <col min="9488" max="9489" width="11.140625" customWidth="1"/>
    <col min="9490" max="9490" width="12.42578125" customWidth="1"/>
    <col min="9491" max="9491" width="11.42578125" customWidth="1"/>
    <col min="9492" max="9492" width="13.5703125" customWidth="1"/>
    <col min="9731" max="9731" width="23.140625" customWidth="1"/>
    <col min="9732" max="9732" width="42.85546875" customWidth="1"/>
    <col min="9734" max="9734" width="11.28515625" customWidth="1"/>
    <col min="9735" max="9735" width="12.85546875" customWidth="1"/>
    <col min="9736" max="9736" width="12.140625" customWidth="1"/>
    <col min="9737" max="9737" width="11.7109375" customWidth="1"/>
    <col min="9738" max="9738" width="11.42578125" customWidth="1"/>
    <col min="9739" max="9739" width="12.7109375" customWidth="1"/>
    <col min="9740" max="9740" width="4.140625" customWidth="1"/>
    <col min="9741" max="9741" width="45.28515625" customWidth="1"/>
    <col min="9742" max="9742" width="14.85546875" customWidth="1"/>
    <col min="9743" max="9743" width="12.28515625" customWidth="1"/>
    <col min="9744" max="9745" width="11.140625" customWidth="1"/>
    <col min="9746" max="9746" width="12.42578125" customWidth="1"/>
    <col min="9747" max="9747" width="11.42578125" customWidth="1"/>
    <col min="9748" max="9748" width="13.5703125" customWidth="1"/>
    <col min="9987" max="9987" width="23.140625" customWidth="1"/>
    <col min="9988" max="9988" width="42.85546875" customWidth="1"/>
    <col min="9990" max="9990" width="11.28515625" customWidth="1"/>
    <col min="9991" max="9991" width="12.85546875" customWidth="1"/>
    <col min="9992" max="9992" width="12.140625" customWidth="1"/>
    <col min="9993" max="9993" width="11.7109375" customWidth="1"/>
    <col min="9994" max="9994" width="11.42578125" customWidth="1"/>
    <col min="9995" max="9995" width="12.7109375" customWidth="1"/>
    <col min="9996" max="9996" width="4.140625" customWidth="1"/>
    <col min="9997" max="9997" width="45.28515625" customWidth="1"/>
    <col min="9998" max="9998" width="14.85546875" customWidth="1"/>
    <col min="9999" max="9999" width="12.28515625" customWidth="1"/>
    <col min="10000" max="10001" width="11.140625" customWidth="1"/>
    <col min="10002" max="10002" width="12.42578125" customWidth="1"/>
    <col min="10003" max="10003" width="11.42578125" customWidth="1"/>
    <col min="10004" max="10004" width="13.5703125" customWidth="1"/>
    <col min="10243" max="10243" width="23.140625" customWidth="1"/>
    <col min="10244" max="10244" width="42.85546875" customWidth="1"/>
    <col min="10246" max="10246" width="11.28515625" customWidth="1"/>
    <col min="10247" max="10247" width="12.85546875" customWidth="1"/>
    <col min="10248" max="10248" width="12.140625" customWidth="1"/>
    <col min="10249" max="10249" width="11.7109375" customWidth="1"/>
    <col min="10250" max="10250" width="11.42578125" customWidth="1"/>
    <col min="10251" max="10251" width="12.7109375" customWidth="1"/>
    <col min="10252" max="10252" width="4.140625" customWidth="1"/>
    <col min="10253" max="10253" width="45.28515625" customWidth="1"/>
    <col min="10254" max="10254" width="14.85546875" customWidth="1"/>
    <col min="10255" max="10255" width="12.28515625" customWidth="1"/>
    <col min="10256" max="10257" width="11.140625" customWidth="1"/>
    <col min="10258" max="10258" width="12.42578125" customWidth="1"/>
    <col min="10259" max="10259" width="11.42578125" customWidth="1"/>
    <col min="10260" max="10260" width="13.5703125" customWidth="1"/>
    <col min="10499" max="10499" width="23.140625" customWidth="1"/>
    <col min="10500" max="10500" width="42.85546875" customWidth="1"/>
    <col min="10502" max="10502" width="11.28515625" customWidth="1"/>
    <col min="10503" max="10503" width="12.85546875" customWidth="1"/>
    <col min="10504" max="10504" width="12.140625" customWidth="1"/>
    <col min="10505" max="10505" width="11.7109375" customWidth="1"/>
    <col min="10506" max="10506" width="11.42578125" customWidth="1"/>
    <col min="10507" max="10507" width="12.7109375" customWidth="1"/>
    <col min="10508" max="10508" width="4.140625" customWidth="1"/>
    <col min="10509" max="10509" width="45.28515625" customWidth="1"/>
    <col min="10510" max="10510" width="14.85546875" customWidth="1"/>
    <col min="10511" max="10511" width="12.28515625" customWidth="1"/>
    <col min="10512" max="10513" width="11.140625" customWidth="1"/>
    <col min="10514" max="10514" width="12.42578125" customWidth="1"/>
    <col min="10515" max="10515" width="11.42578125" customWidth="1"/>
    <col min="10516" max="10516" width="13.5703125" customWidth="1"/>
    <col min="10755" max="10755" width="23.140625" customWidth="1"/>
    <col min="10756" max="10756" width="42.85546875" customWidth="1"/>
    <col min="10758" max="10758" width="11.28515625" customWidth="1"/>
    <col min="10759" max="10759" width="12.85546875" customWidth="1"/>
    <col min="10760" max="10760" width="12.140625" customWidth="1"/>
    <col min="10761" max="10761" width="11.7109375" customWidth="1"/>
    <col min="10762" max="10762" width="11.42578125" customWidth="1"/>
    <col min="10763" max="10763" width="12.7109375" customWidth="1"/>
    <col min="10764" max="10764" width="4.140625" customWidth="1"/>
    <col min="10765" max="10765" width="45.28515625" customWidth="1"/>
    <col min="10766" max="10766" width="14.85546875" customWidth="1"/>
    <col min="10767" max="10767" width="12.28515625" customWidth="1"/>
    <col min="10768" max="10769" width="11.140625" customWidth="1"/>
    <col min="10770" max="10770" width="12.42578125" customWidth="1"/>
    <col min="10771" max="10771" width="11.42578125" customWidth="1"/>
    <col min="10772" max="10772" width="13.5703125" customWidth="1"/>
    <col min="11011" max="11011" width="23.140625" customWidth="1"/>
    <col min="11012" max="11012" width="42.85546875" customWidth="1"/>
    <col min="11014" max="11014" width="11.28515625" customWidth="1"/>
    <col min="11015" max="11015" width="12.85546875" customWidth="1"/>
    <col min="11016" max="11016" width="12.140625" customWidth="1"/>
    <col min="11017" max="11017" width="11.7109375" customWidth="1"/>
    <col min="11018" max="11018" width="11.42578125" customWidth="1"/>
    <col min="11019" max="11019" width="12.7109375" customWidth="1"/>
    <col min="11020" max="11020" width="4.140625" customWidth="1"/>
    <col min="11021" max="11021" width="45.28515625" customWidth="1"/>
    <col min="11022" max="11022" width="14.85546875" customWidth="1"/>
    <col min="11023" max="11023" width="12.28515625" customWidth="1"/>
    <col min="11024" max="11025" width="11.140625" customWidth="1"/>
    <col min="11026" max="11026" width="12.42578125" customWidth="1"/>
    <col min="11027" max="11027" width="11.42578125" customWidth="1"/>
    <col min="11028" max="11028" width="13.5703125" customWidth="1"/>
    <col min="11267" max="11267" width="23.140625" customWidth="1"/>
    <col min="11268" max="11268" width="42.85546875" customWidth="1"/>
    <col min="11270" max="11270" width="11.28515625" customWidth="1"/>
    <col min="11271" max="11271" width="12.85546875" customWidth="1"/>
    <col min="11272" max="11272" width="12.140625" customWidth="1"/>
    <col min="11273" max="11273" width="11.7109375" customWidth="1"/>
    <col min="11274" max="11274" width="11.42578125" customWidth="1"/>
    <col min="11275" max="11275" width="12.7109375" customWidth="1"/>
    <col min="11276" max="11276" width="4.140625" customWidth="1"/>
    <col min="11277" max="11277" width="45.28515625" customWidth="1"/>
    <col min="11278" max="11278" width="14.85546875" customWidth="1"/>
    <col min="11279" max="11279" width="12.28515625" customWidth="1"/>
    <col min="11280" max="11281" width="11.140625" customWidth="1"/>
    <col min="11282" max="11282" width="12.42578125" customWidth="1"/>
    <col min="11283" max="11283" width="11.42578125" customWidth="1"/>
    <col min="11284" max="11284" width="13.5703125" customWidth="1"/>
    <col min="11523" max="11523" width="23.140625" customWidth="1"/>
    <col min="11524" max="11524" width="42.85546875" customWidth="1"/>
    <col min="11526" max="11526" width="11.28515625" customWidth="1"/>
    <col min="11527" max="11527" width="12.85546875" customWidth="1"/>
    <col min="11528" max="11528" width="12.140625" customWidth="1"/>
    <col min="11529" max="11529" width="11.7109375" customWidth="1"/>
    <col min="11530" max="11530" width="11.42578125" customWidth="1"/>
    <col min="11531" max="11531" width="12.7109375" customWidth="1"/>
    <col min="11532" max="11532" width="4.140625" customWidth="1"/>
    <col min="11533" max="11533" width="45.28515625" customWidth="1"/>
    <col min="11534" max="11534" width="14.85546875" customWidth="1"/>
    <col min="11535" max="11535" width="12.28515625" customWidth="1"/>
    <col min="11536" max="11537" width="11.140625" customWidth="1"/>
    <col min="11538" max="11538" width="12.42578125" customWidth="1"/>
    <col min="11539" max="11539" width="11.42578125" customWidth="1"/>
    <col min="11540" max="11540" width="13.5703125" customWidth="1"/>
    <col min="11779" max="11779" width="23.140625" customWidth="1"/>
    <col min="11780" max="11780" width="42.85546875" customWidth="1"/>
    <col min="11782" max="11782" width="11.28515625" customWidth="1"/>
    <col min="11783" max="11783" width="12.85546875" customWidth="1"/>
    <col min="11784" max="11784" width="12.140625" customWidth="1"/>
    <col min="11785" max="11785" width="11.7109375" customWidth="1"/>
    <col min="11786" max="11786" width="11.42578125" customWidth="1"/>
    <col min="11787" max="11787" width="12.7109375" customWidth="1"/>
    <col min="11788" max="11788" width="4.140625" customWidth="1"/>
    <col min="11789" max="11789" width="45.28515625" customWidth="1"/>
    <col min="11790" max="11790" width="14.85546875" customWidth="1"/>
    <col min="11791" max="11791" width="12.28515625" customWidth="1"/>
    <col min="11792" max="11793" width="11.140625" customWidth="1"/>
    <col min="11794" max="11794" width="12.42578125" customWidth="1"/>
    <col min="11795" max="11795" width="11.42578125" customWidth="1"/>
    <col min="11796" max="11796" width="13.5703125" customWidth="1"/>
    <col min="12035" max="12035" width="23.140625" customWidth="1"/>
    <col min="12036" max="12036" width="42.85546875" customWidth="1"/>
    <col min="12038" max="12038" width="11.28515625" customWidth="1"/>
    <col min="12039" max="12039" width="12.85546875" customWidth="1"/>
    <col min="12040" max="12040" width="12.140625" customWidth="1"/>
    <col min="12041" max="12041" width="11.7109375" customWidth="1"/>
    <col min="12042" max="12042" width="11.42578125" customWidth="1"/>
    <col min="12043" max="12043" width="12.7109375" customWidth="1"/>
    <col min="12044" max="12044" width="4.140625" customWidth="1"/>
    <col min="12045" max="12045" width="45.28515625" customWidth="1"/>
    <col min="12046" max="12046" width="14.85546875" customWidth="1"/>
    <col min="12047" max="12047" width="12.28515625" customWidth="1"/>
    <col min="12048" max="12049" width="11.140625" customWidth="1"/>
    <col min="12050" max="12050" width="12.42578125" customWidth="1"/>
    <col min="12051" max="12051" width="11.42578125" customWidth="1"/>
    <col min="12052" max="12052" width="13.5703125" customWidth="1"/>
    <col min="12291" max="12291" width="23.140625" customWidth="1"/>
    <col min="12292" max="12292" width="42.85546875" customWidth="1"/>
    <col min="12294" max="12294" width="11.28515625" customWidth="1"/>
    <col min="12295" max="12295" width="12.85546875" customWidth="1"/>
    <col min="12296" max="12296" width="12.140625" customWidth="1"/>
    <col min="12297" max="12297" width="11.7109375" customWidth="1"/>
    <col min="12298" max="12298" width="11.42578125" customWidth="1"/>
    <col min="12299" max="12299" width="12.7109375" customWidth="1"/>
    <col min="12300" max="12300" width="4.140625" customWidth="1"/>
    <col min="12301" max="12301" width="45.28515625" customWidth="1"/>
    <col min="12302" max="12302" width="14.85546875" customWidth="1"/>
    <col min="12303" max="12303" width="12.28515625" customWidth="1"/>
    <col min="12304" max="12305" width="11.140625" customWidth="1"/>
    <col min="12306" max="12306" width="12.42578125" customWidth="1"/>
    <col min="12307" max="12307" width="11.42578125" customWidth="1"/>
    <col min="12308" max="12308" width="13.5703125" customWidth="1"/>
    <col min="12547" max="12547" width="23.140625" customWidth="1"/>
    <col min="12548" max="12548" width="42.85546875" customWidth="1"/>
    <col min="12550" max="12550" width="11.28515625" customWidth="1"/>
    <col min="12551" max="12551" width="12.85546875" customWidth="1"/>
    <col min="12552" max="12552" width="12.140625" customWidth="1"/>
    <col min="12553" max="12553" width="11.7109375" customWidth="1"/>
    <col min="12554" max="12554" width="11.42578125" customWidth="1"/>
    <col min="12555" max="12555" width="12.7109375" customWidth="1"/>
    <col min="12556" max="12556" width="4.140625" customWidth="1"/>
    <col min="12557" max="12557" width="45.28515625" customWidth="1"/>
    <col min="12558" max="12558" width="14.85546875" customWidth="1"/>
    <col min="12559" max="12559" width="12.28515625" customWidth="1"/>
    <col min="12560" max="12561" width="11.140625" customWidth="1"/>
    <col min="12562" max="12562" width="12.42578125" customWidth="1"/>
    <col min="12563" max="12563" width="11.42578125" customWidth="1"/>
    <col min="12564" max="12564" width="13.5703125" customWidth="1"/>
    <col min="12803" max="12803" width="23.140625" customWidth="1"/>
    <col min="12804" max="12804" width="42.85546875" customWidth="1"/>
    <col min="12806" max="12806" width="11.28515625" customWidth="1"/>
    <col min="12807" max="12807" width="12.85546875" customWidth="1"/>
    <col min="12808" max="12808" width="12.140625" customWidth="1"/>
    <col min="12809" max="12809" width="11.7109375" customWidth="1"/>
    <col min="12810" max="12810" width="11.42578125" customWidth="1"/>
    <col min="12811" max="12811" width="12.7109375" customWidth="1"/>
    <col min="12812" max="12812" width="4.140625" customWidth="1"/>
    <col min="12813" max="12813" width="45.28515625" customWidth="1"/>
    <col min="12814" max="12814" width="14.85546875" customWidth="1"/>
    <col min="12815" max="12815" width="12.28515625" customWidth="1"/>
    <col min="12816" max="12817" width="11.140625" customWidth="1"/>
    <col min="12818" max="12818" width="12.42578125" customWidth="1"/>
    <col min="12819" max="12819" width="11.42578125" customWidth="1"/>
    <col min="12820" max="12820" width="13.5703125" customWidth="1"/>
    <col min="13059" max="13059" width="23.140625" customWidth="1"/>
    <col min="13060" max="13060" width="42.85546875" customWidth="1"/>
    <col min="13062" max="13062" width="11.28515625" customWidth="1"/>
    <col min="13063" max="13063" width="12.85546875" customWidth="1"/>
    <col min="13064" max="13064" width="12.140625" customWidth="1"/>
    <col min="13065" max="13065" width="11.7109375" customWidth="1"/>
    <col min="13066" max="13066" width="11.42578125" customWidth="1"/>
    <col min="13067" max="13067" width="12.7109375" customWidth="1"/>
    <col min="13068" max="13068" width="4.140625" customWidth="1"/>
    <col min="13069" max="13069" width="45.28515625" customWidth="1"/>
    <col min="13070" max="13070" width="14.85546875" customWidth="1"/>
    <col min="13071" max="13071" width="12.28515625" customWidth="1"/>
    <col min="13072" max="13073" width="11.140625" customWidth="1"/>
    <col min="13074" max="13074" width="12.42578125" customWidth="1"/>
    <col min="13075" max="13075" width="11.42578125" customWidth="1"/>
    <col min="13076" max="13076" width="13.5703125" customWidth="1"/>
    <col min="13315" max="13315" width="23.140625" customWidth="1"/>
    <col min="13316" max="13316" width="42.85546875" customWidth="1"/>
    <col min="13318" max="13318" width="11.28515625" customWidth="1"/>
    <col min="13319" max="13319" width="12.85546875" customWidth="1"/>
    <col min="13320" max="13320" width="12.140625" customWidth="1"/>
    <col min="13321" max="13321" width="11.7109375" customWidth="1"/>
    <col min="13322" max="13322" width="11.42578125" customWidth="1"/>
    <col min="13323" max="13323" width="12.7109375" customWidth="1"/>
    <col min="13324" max="13324" width="4.140625" customWidth="1"/>
    <col min="13325" max="13325" width="45.28515625" customWidth="1"/>
    <col min="13326" max="13326" width="14.85546875" customWidth="1"/>
    <col min="13327" max="13327" width="12.28515625" customWidth="1"/>
    <col min="13328" max="13329" width="11.140625" customWidth="1"/>
    <col min="13330" max="13330" width="12.42578125" customWidth="1"/>
    <col min="13331" max="13331" width="11.42578125" customWidth="1"/>
    <col min="13332" max="13332" width="13.5703125" customWidth="1"/>
    <col min="13571" max="13571" width="23.140625" customWidth="1"/>
    <col min="13572" max="13572" width="42.85546875" customWidth="1"/>
    <col min="13574" max="13574" width="11.28515625" customWidth="1"/>
    <col min="13575" max="13575" width="12.85546875" customWidth="1"/>
    <col min="13576" max="13576" width="12.140625" customWidth="1"/>
    <col min="13577" max="13577" width="11.7109375" customWidth="1"/>
    <col min="13578" max="13578" width="11.42578125" customWidth="1"/>
    <col min="13579" max="13579" width="12.7109375" customWidth="1"/>
    <col min="13580" max="13580" width="4.140625" customWidth="1"/>
    <col min="13581" max="13581" width="45.28515625" customWidth="1"/>
    <col min="13582" max="13582" width="14.85546875" customWidth="1"/>
    <col min="13583" max="13583" width="12.28515625" customWidth="1"/>
    <col min="13584" max="13585" width="11.140625" customWidth="1"/>
    <col min="13586" max="13586" width="12.42578125" customWidth="1"/>
    <col min="13587" max="13587" width="11.42578125" customWidth="1"/>
    <col min="13588" max="13588" width="13.5703125" customWidth="1"/>
    <col min="13827" max="13827" width="23.140625" customWidth="1"/>
    <col min="13828" max="13828" width="42.85546875" customWidth="1"/>
    <col min="13830" max="13830" width="11.28515625" customWidth="1"/>
    <col min="13831" max="13831" width="12.85546875" customWidth="1"/>
    <col min="13832" max="13832" width="12.140625" customWidth="1"/>
    <col min="13833" max="13833" width="11.7109375" customWidth="1"/>
    <col min="13834" max="13834" width="11.42578125" customWidth="1"/>
    <col min="13835" max="13835" width="12.7109375" customWidth="1"/>
    <col min="13836" max="13836" width="4.140625" customWidth="1"/>
    <col min="13837" max="13837" width="45.28515625" customWidth="1"/>
    <col min="13838" max="13838" width="14.85546875" customWidth="1"/>
    <col min="13839" max="13839" width="12.28515625" customWidth="1"/>
    <col min="13840" max="13841" width="11.140625" customWidth="1"/>
    <col min="13842" max="13842" width="12.42578125" customWidth="1"/>
    <col min="13843" max="13843" width="11.42578125" customWidth="1"/>
    <col min="13844" max="13844" width="13.5703125" customWidth="1"/>
    <col min="14083" max="14083" width="23.140625" customWidth="1"/>
    <col min="14084" max="14084" width="42.85546875" customWidth="1"/>
    <col min="14086" max="14086" width="11.28515625" customWidth="1"/>
    <col min="14087" max="14087" width="12.85546875" customWidth="1"/>
    <col min="14088" max="14088" width="12.140625" customWidth="1"/>
    <col min="14089" max="14089" width="11.7109375" customWidth="1"/>
    <col min="14090" max="14090" width="11.42578125" customWidth="1"/>
    <col min="14091" max="14091" width="12.7109375" customWidth="1"/>
    <col min="14092" max="14092" width="4.140625" customWidth="1"/>
    <col min="14093" max="14093" width="45.28515625" customWidth="1"/>
    <col min="14094" max="14094" width="14.85546875" customWidth="1"/>
    <col min="14095" max="14095" width="12.28515625" customWidth="1"/>
    <col min="14096" max="14097" width="11.140625" customWidth="1"/>
    <col min="14098" max="14098" width="12.42578125" customWidth="1"/>
    <col min="14099" max="14099" width="11.42578125" customWidth="1"/>
    <col min="14100" max="14100" width="13.5703125" customWidth="1"/>
    <col min="14339" max="14339" width="23.140625" customWidth="1"/>
    <col min="14340" max="14340" width="42.85546875" customWidth="1"/>
    <col min="14342" max="14342" width="11.28515625" customWidth="1"/>
    <col min="14343" max="14343" width="12.85546875" customWidth="1"/>
    <col min="14344" max="14344" width="12.140625" customWidth="1"/>
    <col min="14345" max="14345" width="11.7109375" customWidth="1"/>
    <col min="14346" max="14346" width="11.42578125" customWidth="1"/>
    <col min="14347" max="14347" width="12.7109375" customWidth="1"/>
    <col min="14348" max="14348" width="4.140625" customWidth="1"/>
    <col min="14349" max="14349" width="45.28515625" customWidth="1"/>
    <col min="14350" max="14350" width="14.85546875" customWidth="1"/>
    <col min="14351" max="14351" width="12.28515625" customWidth="1"/>
    <col min="14352" max="14353" width="11.140625" customWidth="1"/>
    <col min="14354" max="14354" width="12.42578125" customWidth="1"/>
    <col min="14355" max="14355" width="11.42578125" customWidth="1"/>
    <col min="14356" max="14356" width="13.5703125" customWidth="1"/>
    <col min="14595" max="14595" width="23.140625" customWidth="1"/>
    <col min="14596" max="14596" width="42.85546875" customWidth="1"/>
    <col min="14598" max="14598" width="11.28515625" customWidth="1"/>
    <col min="14599" max="14599" width="12.85546875" customWidth="1"/>
    <col min="14600" max="14600" width="12.140625" customWidth="1"/>
    <col min="14601" max="14601" width="11.7109375" customWidth="1"/>
    <col min="14602" max="14602" width="11.42578125" customWidth="1"/>
    <col min="14603" max="14603" width="12.7109375" customWidth="1"/>
    <col min="14604" max="14604" width="4.140625" customWidth="1"/>
    <col min="14605" max="14605" width="45.28515625" customWidth="1"/>
    <col min="14606" max="14606" width="14.85546875" customWidth="1"/>
    <col min="14607" max="14607" width="12.28515625" customWidth="1"/>
    <col min="14608" max="14609" width="11.140625" customWidth="1"/>
    <col min="14610" max="14610" width="12.42578125" customWidth="1"/>
    <col min="14611" max="14611" width="11.42578125" customWidth="1"/>
    <col min="14612" max="14612" width="13.5703125" customWidth="1"/>
    <col min="14851" max="14851" width="23.140625" customWidth="1"/>
    <col min="14852" max="14852" width="42.85546875" customWidth="1"/>
    <col min="14854" max="14854" width="11.28515625" customWidth="1"/>
    <col min="14855" max="14855" width="12.85546875" customWidth="1"/>
    <col min="14856" max="14856" width="12.140625" customWidth="1"/>
    <col min="14857" max="14857" width="11.7109375" customWidth="1"/>
    <col min="14858" max="14858" width="11.42578125" customWidth="1"/>
    <col min="14859" max="14859" width="12.7109375" customWidth="1"/>
    <col min="14860" max="14860" width="4.140625" customWidth="1"/>
    <col min="14861" max="14861" width="45.28515625" customWidth="1"/>
    <col min="14862" max="14862" width="14.85546875" customWidth="1"/>
    <col min="14863" max="14863" width="12.28515625" customWidth="1"/>
    <col min="14864" max="14865" width="11.140625" customWidth="1"/>
    <col min="14866" max="14866" width="12.42578125" customWidth="1"/>
    <col min="14867" max="14867" width="11.42578125" customWidth="1"/>
    <col min="14868" max="14868" width="13.5703125" customWidth="1"/>
    <col min="15107" max="15107" width="23.140625" customWidth="1"/>
    <col min="15108" max="15108" width="42.85546875" customWidth="1"/>
    <col min="15110" max="15110" width="11.28515625" customWidth="1"/>
    <col min="15111" max="15111" width="12.85546875" customWidth="1"/>
    <col min="15112" max="15112" width="12.140625" customWidth="1"/>
    <col min="15113" max="15113" width="11.7109375" customWidth="1"/>
    <col min="15114" max="15114" width="11.42578125" customWidth="1"/>
    <col min="15115" max="15115" width="12.7109375" customWidth="1"/>
    <col min="15116" max="15116" width="4.140625" customWidth="1"/>
    <col min="15117" max="15117" width="45.28515625" customWidth="1"/>
    <col min="15118" max="15118" width="14.85546875" customWidth="1"/>
    <col min="15119" max="15119" width="12.28515625" customWidth="1"/>
    <col min="15120" max="15121" width="11.140625" customWidth="1"/>
    <col min="15122" max="15122" width="12.42578125" customWidth="1"/>
    <col min="15123" max="15123" width="11.42578125" customWidth="1"/>
    <col min="15124" max="15124" width="13.5703125" customWidth="1"/>
    <col min="15363" max="15363" width="23.140625" customWidth="1"/>
    <col min="15364" max="15364" width="42.85546875" customWidth="1"/>
    <col min="15366" max="15366" width="11.28515625" customWidth="1"/>
    <col min="15367" max="15367" width="12.85546875" customWidth="1"/>
    <col min="15368" max="15368" width="12.140625" customWidth="1"/>
    <col min="15369" max="15369" width="11.7109375" customWidth="1"/>
    <col min="15370" max="15370" width="11.42578125" customWidth="1"/>
    <col min="15371" max="15371" width="12.7109375" customWidth="1"/>
    <col min="15372" max="15372" width="4.140625" customWidth="1"/>
    <col min="15373" max="15373" width="45.28515625" customWidth="1"/>
    <col min="15374" max="15374" width="14.85546875" customWidth="1"/>
    <col min="15375" max="15375" width="12.28515625" customWidth="1"/>
    <col min="15376" max="15377" width="11.140625" customWidth="1"/>
    <col min="15378" max="15378" width="12.42578125" customWidth="1"/>
    <col min="15379" max="15379" width="11.42578125" customWidth="1"/>
    <col min="15380" max="15380" width="13.5703125" customWidth="1"/>
    <col min="15619" max="15619" width="23.140625" customWidth="1"/>
    <col min="15620" max="15620" width="42.85546875" customWidth="1"/>
    <col min="15622" max="15622" width="11.28515625" customWidth="1"/>
    <col min="15623" max="15623" width="12.85546875" customWidth="1"/>
    <col min="15624" max="15624" width="12.140625" customWidth="1"/>
    <col min="15625" max="15625" width="11.7109375" customWidth="1"/>
    <col min="15626" max="15626" width="11.42578125" customWidth="1"/>
    <col min="15627" max="15627" width="12.7109375" customWidth="1"/>
    <col min="15628" max="15628" width="4.140625" customWidth="1"/>
    <col min="15629" max="15629" width="45.28515625" customWidth="1"/>
    <col min="15630" max="15630" width="14.85546875" customWidth="1"/>
    <col min="15631" max="15631" width="12.28515625" customWidth="1"/>
    <col min="15632" max="15633" width="11.140625" customWidth="1"/>
    <col min="15634" max="15634" width="12.42578125" customWidth="1"/>
    <col min="15635" max="15635" width="11.42578125" customWidth="1"/>
    <col min="15636" max="15636" width="13.5703125" customWidth="1"/>
    <col min="15875" max="15875" width="23.140625" customWidth="1"/>
    <col min="15876" max="15876" width="42.85546875" customWidth="1"/>
    <col min="15878" max="15878" width="11.28515625" customWidth="1"/>
    <col min="15879" max="15879" width="12.85546875" customWidth="1"/>
    <col min="15880" max="15880" width="12.140625" customWidth="1"/>
    <col min="15881" max="15881" width="11.7109375" customWidth="1"/>
    <col min="15882" max="15882" width="11.42578125" customWidth="1"/>
    <col min="15883" max="15883" width="12.7109375" customWidth="1"/>
    <col min="15884" max="15884" width="4.140625" customWidth="1"/>
    <col min="15885" max="15885" width="45.28515625" customWidth="1"/>
    <col min="15886" max="15886" width="14.85546875" customWidth="1"/>
    <col min="15887" max="15887" width="12.28515625" customWidth="1"/>
    <col min="15888" max="15889" width="11.140625" customWidth="1"/>
    <col min="15890" max="15890" width="12.42578125" customWidth="1"/>
    <col min="15891" max="15891" width="11.42578125" customWidth="1"/>
    <col min="15892" max="15892" width="13.5703125" customWidth="1"/>
    <col min="16131" max="16131" width="23.140625" customWidth="1"/>
    <col min="16132" max="16132" width="42.85546875" customWidth="1"/>
    <col min="16134" max="16134" width="11.28515625" customWidth="1"/>
    <col min="16135" max="16135" width="12.85546875" customWidth="1"/>
    <col min="16136" max="16136" width="12.140625" customWidth="1"/>
    <col min="16137" max="16137" width="11.7109375" customWidth="1"/>
    <col min="16138" max="16138" width="11.42578125" customWidth="1"/>
    <col min="16139" max="16139" width="12.7109375" customWidth="1"/>
    <col min="16140" max="16140" width="4.140625" customWidth="1"/>
    <col min="16141" max="16141" width="45.28515625" customWidth="1"/>
    <col min="16142" max="16142" width="14.85546875" customWidth="1"/>
    <col min="16143" max="16143" width="12.28515625" customWidth="1"/>
    <col min="16144" max="16145" width="11.140625" customWidth="1"/>
    <col min="16146" max="16146" width="12.42578125" customWidth="1"/>
    <col min="16147" max="16147" width="11.42578125" customWidth="1"/>
    <col min="16148" max="16148" width="13.5703125" customWidth="1"/>
  </cols>
  <sheetData>
    <row r="1" spans="1:41" ht="18.75" x14ac:dyDescent="0.3">
      <c r="J1" s="221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6"/>
      <c r="V1" s="227"/>
      <c r="W1" s="227"/>
      <c r="X1" s="223"/>
      <c r="Y1" s="223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</row>
    <row r="2" spans="1:41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131"/>
      <c r="J2" s="221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6"/>
      <c r="V2" s="227"/>
      <c r="W2" s="227"/>
      <c r="X2" s="223"/>
      <c r="Y2" s="223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</row>
    <row r="3" spans="1:41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131"/>
      <c r="J3" s="225"/>
      <c r="K3" s="225"/>
      <c r="L3" s="225"/>
      <c r="M3" s="225"/>
      <c r="N3" s="225"/>
      <c r="O3" s="225"/>
      <c r="P3" s="227"/>
      <c r="Q3" s="225"/>
      <c r="R3" s="225"/>
      <c r="S3" s="225"/>
      <c r="T3" s="225"/>
      <c r="U3" s="226"/>
      <c r="V3" s="227"/>
      <c r="W3" s="227"/>
      <c r="X3" s="223"/>
      <c r="Y3" s="223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</row>
    <row r="4" spans="1:41" ht="18.75" x14ac:dyDescent="0.3">
      <c r="A4" s="2" t="s">
        <v>171</v>
      </c>
      <c r="B4" s="2"/>
      <c r="C4" s="2"/>
      <c r="D4" s="2"/>
      <c r="E4" s="2"/>
      <c r="F4" s="2"/>
      <c r="G4" s="3"/>
      <c r="H4" s="3"/>
      <c r="I4" s="131"/>
      <c r="J4" s="225"/>
      <c r="K4" s="225"/>
      <c r="L4" s="225"/>
      <c r="M4" s="225"/>
      <c r="N4" s="225"/>
      <c r="O4" s="225"/>
      <c r="P4" s="227"/>
      <c r="Q4" s="225"/>
      <c r="R4" s="225"/>
      <c r="S4" s="225"/>
      <c r="T4" s="225"/>
      <c r="U4" s="226"/>
      <c r="V4" s="227"/>
      <c r="W4" s="227"/>
      <c r="X4" s="223"/>
      <c r="Y4" s="223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</row>
    <row r="5" spans="1:41" ht="18.75" x14ac:dyDescent="0.3">
      <c r="A5" s="2" t="s">
        <v>201</v>
      </c>
      <c r="B5" s="2"/>
      <c r="C5" s="2"/>
      <c r="D5" s="2"/>
      <c r="E5" s="2"/>
      <c r="F5" s="2"/>
      <c r="G5" s="3"/>
      <c r="H5" s="3"/>
      <c r="I5" s="131"/>
      <c r="J5" s="225"/>
      <c r="K5" s="225"/>
      <c r="L5" s="225"/>
      <c r="M5" s="225"/>
      <c r="N5" s="225"/>
      <c r="O5" s="225"/>
      <c r="P5" s="227"/>
      <c r="Q5" s="225"/>
      <c r="R5" s="225"/>
      <c r="S5" s="225"/>
      <c r="T5" s="225"/>
      <c r="U5" s="226"/>
      <c r="V5" s="227"/>
      <c r="W5" s="227"/>
      <c r="X5" s="223"/>
      <c r="Y5" s="223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</row>
    <row r="6" spans="1:41" ht="18.75" x14ac:dyDescent="0.3">
      <c r="A6" s="2" t="s">
        <v>172</v>
      </c>
      <c r="B6" s="2"/>
      <c r="C6" s="2"/>
      <c r="D6" s="2"/>
      <c r="E6" s="2"/>
      <c r="F6" s="2"/>
      <c r="G6" s="3"/>
      <c r="H6" s="3"/>
      <c r="I6" s="131"/>
      <c r="J6" s="226"/>
      <c r="K6" s="226"/>
      <c r="L6" s="226"/>
      <c r="M6" s="226"/>
      <c r="N6" s="226"/>
      <c r="O6" s="226"/>
      <c r="P6" s="227"/>
      <c r="Q6" s="226"/>
      <c r="R6" s="226"/>
      <c r="S6" s="226"/>
      <c r="T6" s="226"/>
      <c r="U6" s="226"/>
      <c r="V6" s="227"/>
      <c r="W6" s="227"/>
      <c r="X6" s="223"/>
      <c r="Y6" s="223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37"/>
      <c r="AN6" s="237"/>
      <c r="AO6" s="221"/>
    </row>
    <row r="7" spans="1:41" ht="15.75" x14ac:dyDescent="0.25">
      <c r="A7" s="5"/>
      <c r="B7" s="5" t="s">
        <v>3</v>
      </c>
      <c r="C7" s="5"/>
      <c r="D7" s="5"/>
      <c r="E7" s="5"/>
      <c r="F7" s="5"/>
      <c r="G7" s="3"/>
      <c r="H7" s="3"/>
      <c r="I7" s="175"/>
      <c r="J7" s="221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3"/>
      <c r="Y7" s="223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</row>
    <row r="8" spans="1:41" ht="16.5" thickBot="1" x14ac:dyDescent="0.3">
      <c r="A8" s="5" t="s">
        <v>3</v>
      </c>
      <c r="B8" s="5"/>
      <c r="C8" s="5"/>
      <c r="D8" s="5"/>
      <c r="E8" s="5"/>
      <c r="F8" s="5"/>
      <c r="G8" s="3"/>
      <c r="H8" s="3"/>
      <c r="I8" s="131"/>
      <c r="J8" s="221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</row>
    <row r="9" spans="1:41" ht="15.75" x14ac:dyDescent="0.25">
      <c r="A9" s="7" t="s">
        <v>4</v>
      </c>
      <c r="B9" s="8"/>
      <c r="C9" s="9"/>
      <c r="D9" s="9"/>
      <c r="E9" s="9"/>
      <c r="F9" s="9"/>
      <c r="G9" s="9"/>
      <c r="H9" s="10"/>
      <c r="I9" s="131"/>
      <c r="J9" s="221"/>
      <c r="K9" s="227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</row>
    <row r="10" spans="1:41" ht="15.75" x14ac:dyDescent="0.25">
      <c r="A10" s="11" t="s">
        <v>5</v>
      </c>
      <c r="B10" s="12">
        <f>B12</f>
        <v>9489</v>
      </c>
      <c r="C10" s="13"/>
      <c r="D10" s="13"/>
      <c r="E10" s="13"/>
      <c r="F10" s="13"/>
      <c r="G10" s="13"/>
      <c r="H10" s="14"/>
      <c r="I10" s="131"/>
      <c r="J10" s="221"/>
      <c r="K10" s="227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</row>
    <row r="11" spans="1:41" ht="15.75" x14ac:dyDescent="0.25">
      <c r="A11" s="15" t="s">
        <v>9</v>
      </c>
      <c r="B11" s="16" t="s">
        <v>10</v>
      </c>
      <c r="C11" s="17"/>
      <c r="D11" s="17"/>
      <c r="E11" s="17"/>
      <c r="F11" s="17"/>
      <c r="G11" s="17"/>
      <c r="H11" s="18"/>
      <c r="I11" s="131"/>
      <c r="J11" s="221"/>
      <c r="K11" s="227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</row>
    <row r="12" spans="1:41" ht="15.75" x14ac:dyDescent="0.25">
      <c r="A12" s="19" t="s">
        <v>18</v>
      </c>
      <c r="B12" s="12">
        <v>9489</v>
      </c>
      <c r="C12" s="13"/>
      <c r="D12" s="13"/>
      <c r="E12" s="13"/>
      <c r="F12" s="13"/>
      <c r="G12" s="13"/>
      <c r="H12" s="14"/>
      <c r="I12" s="131"/>
      <c r="J12" s="221"/>
      <c r="K12" s="227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1"/>
      <c r="AA12" s="228"/>
      <c r="AB12" s="221"/>
      <c r="AC12" s="221"/>
      <c r="AD12" s="222"/>
      <c r="AE12" s="221"/>
      <c r="AF12" s="221"/>
      <c r="AG12" s="222"/>
      <c r="AH12" s="222"/>
      <c r="AI12" s="221"/>
      <c r="AJ12" s="221"/>
      <c r="AK12" s="221"/>
      <c r="AL12" s="221"/>
      <c r="AM12" s="221"/>
      <c r="AN12" s="221"/>
      <c r="AO12" s="221"/>
    </row>
    <row r="13" spans="1:41" ht="16.5" thickBot="1" x14ac:dyDescent="0.3">
      <c r="A13" s="20" t="s">
        <v>20</v>
      </c>
      <c r="B13" s="21">
        <v>0</v>
      </c>
      <c r="C13" s="22"/>
      <c r="D13" s="22"/>
      <c r="E13" s="22"/>
      <c r="F13" s="22"/>
      <c r="G13" s="22"/>
      <c r="H13" s="23"/>
      <c r="I13" s="131"/>
      <c r="J13" s="229"/>
      <c r="K13" s="226"/>
      <c r="L13" s="230"/>
      <c r="M13" s="230"/>
      <c r="N13" s="230"/>
      <c r="O13" s="230"/>
      <c r="P13" s="230"/>
      <c r="Q13" s="230"/>
      <c r="R13" s="230"/>
      <c r="S13" s="230"/>
      <c r="T13" s="227"/>
      <c r="U13" s="224"/>
      <c r="V13" s="227"/>
      <c r="W13" s="227"/>
      <c r="X13" s="227"/>
      <c r="Y13" s="227"/>
      <c r="Z13" s="221"/>
      <c r="AA13" s="221"/>
      <c r="AB13" s="221"/>
      <c r="AC13" s="221"/>
      <c r="AD13" s="222"/>
      <c r="AE13" s="221"/>
      <c r="AF13" s="221"/>
      <c r="AG13" s="222"/>
      <c r="AH13" s="222"/>
      <c r="AI13" s="221"/>
      <c r="AJ13" s="221"/>
      <c r="AK13" s="221"/>
      <c r="AL13" s="221"/>
      <c r="AM13" s="221"/>
      <c r="AN13" s="221"/>
      <c r="AO13" s="221"/>
    </row>
    <row r="14" spans="1:41" ht="15.75" x14ac:dyDescent="0.25">
      <c r="A14" s="24"/>
      <c r="B14" s="195"/>
      <c r="C14" s="13" t="s">
        <v>23</v>
      </c>
      <c r="D14" s="26"/>
      <c r="E14" s="72" t="s">
        <v>24</v>
      </c>
      <c r="F14" s="141"/>
      <c r="G14" s="72" t="s">
        <v>25</v>
      </c>
      <c r="H14" s="73"/>
      <c r="I14" s="175"/>
      <c r="J14" s="221"/>
      <c r="K14" s="227"/>
      <c r="L14" s="228"/>
      <c r="M14" s="228"/>
      <c r="N14" s="224"/>
      <c r="O14" s="224"/>
      <c r="P14" s="224"/>
      <c r="Q14" s="224"/>
      <c r="R14" s="224"/>
      <c r="S14" s="224"/>
      <c r="T14" s="228"/>
      <c r="U14" s="228"/>
      <c r="V14" s="228"/>
      <c r="W14" s="228"/>
      <c r="X14" s="228"/>
      <c r="Y14" s="228"/>
      <c r="Z14" s="221"/>
      <c r="AA14" s="221"/>
      <c r="AB14" s="221"/>
      <c r="AC14" s="221"/>
      <c r="AD14" s="222"/>
      <c r="AE14" s="221"/>
      <c r="AF14" s="221"/>
      <c r="AG14" s="222"/>
      <c r="AH14" s="222"/>
      <c r="AI14" s="221"/>
      <c r="AJ14" s="221"/>
      <c r="AK14" s="221"/>
      <c r="AL14" s="221"/>
      <c r="AM14" s="221"/>
      <c r="AN14" s="221"/>
      <c r="AO14" s="221"/>
    </row>
    <row r="15" spans="1:41" ht="15.75" x14ac:dyDescent="0.25">
      <c r="A15" s="24" t="s">
        <v>27</v>
      </c>
      <c r="B15" s="30" t="s">
        <v>28</v>
      </c>
      <c r="C15" s="33" t="s">
        <v>29</v>
      </c>
      <c r="D15" s="32" t="s">
        <v>30</v>
      </c>
      <c r="E15" s="31" t="s">
        <v>29</v>
      </c>
      <c r="F15" s="142" t="s">
        <v>30</v>
      </c>
      <c r="G15" s="31" t="s">
        <v>29</v>
      </c>
      <c r="H15" s="32" t="s">
        <v>30</v>
      </c>
      <c r="I15" s="175"/>
      <c r="J15" s="227"/>
      <c r="K15" s="227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8"/>
      <c r="AA15" s="222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</row>
    <row r="16" spans="1:41" ht="15.75" x14ac:dyDescent="0.25">
      <c r="A16" s="24" t="s">
        <v>31</v>
      </c>
      <c r="B16" s="25"/>
      <c r="C16" s="33" t="s">
        <v>32</v>
      </c>
      <c r="D16" s="32" t="s">
        <v>33</v>
      </c>
      <c r="E16" s="31" t="s">
        <v>32</v>
      </c>
      <c r="F16" s="142" t="s">
        <v>34</v>
      </c>
      <c r="G16" s="31" t="s">
        <v>32</v>
      </c>
      <c r="H16" s="32" t="s">
        <v>34</v>
      </c>
      <c r="I16" s="131"/>
      <c r="J16" s="227"/>
      <c r="K16" s="227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8"/>
      <c r="AA16" s="222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</row>
    <row r="17" spans="1:41" ht="15.75" x14ac:dyDescent="0.25">
      <c r="A17" s="24"/>
      <c r="B17" s="25"/>
      <c r="C17" s="35"/>
      <c r="D17" s="32" t="s">
        <v>35</v>
      </c>
      <c r="E17" s="11"/>
      <c r="F17" s="142" t="s">
        <v>35</v>
      </c>
      <c r="G17" s="11"/>
      <c r="H17" s="32" t="s">
        <v>35</v>
      </c>
      <c r="I17" s="131"/>
      <c r="J17" s="227"/>
      <c r="K17" s="227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8"/>
      <c r="AA17" s="222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</row>
    <row r="18" spans="1:41" ht="15.75" x14ac:dyDescent="0.25">
      <c r="A18" s="27"/>
      <c r="B18" s="36"/>
      <c r="C18" s="38" t="s">
        <v>22</v>
      </c>
      <c r="D18" s="28" t="s">
        <v>21</v>
      </c>
      <c r="E18" s="37" t="s">
        <v>22</v>
      </c>
      <c r="F18" s="26" t="s">
        <v>21</v>
      </c>
      <c r="G18" s="37" t="s">
        <v>22</v>
      </c>
      <c r="H18" s="28" t="s">
        <v>21</v>
      </c>
      <c r="I18" s="131"/>
      <c r="J18" s="227"/>
      <c r="K18" s="227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8"/>
      <c r="AA18" s="222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</row>
    <row r="19" spans="1:41" ht="16.5" customHeight="1" x14ac:dyDescent="0.25">
      <c r="A19" s="39" t="s">
        <v>36</v>
      </c>
      <c r="B19" s="30" t="s">
        <v>37</v>
      </c>
      <c r="C19" s="59">
        <f>D19*9489*5</f>
        <v>147553.94999999998</v>
      </c>
      <c r="D19" s="40">
        <v>3.11</v>
      </c>
      <c r="E19" s="54">
        <f>F19*9489*5</f>
        <v>147553.94999999998</v>
      </c>
      <c r="F19" s="143">
        <v>3.11</v>
      </c>
      <c r="G19" s="54">
        <f>C19-E19</f>
        <v>0</v>
      </c>
      <c r="H19" s="40">
        <f>D19-F19</f>
        <v>0</v>
      </c>
      <c r="I19" s="75"/>
      <c r="J19" s="227"/>
      <c r="K19" s="227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8"/>
      <c r="AA19" s="222"/>
      <c r="AB19" s="221"/>
      <c r="AC19" s="221"/>
      <c r="AD19" s="221"/>
      <c r="AE19" s="221"/>
      <c r="AF19" s="221"/>
      <c r="AG19" s="221"/>
      <c r="AH19" s="222"/>
      <c r="AI19" s="221"/>
      <c r="AJ19" s="221"/>
      <c r="AK19" s="221"/>
      <c r="AL19" s="221"/>
      <c r="AM19" s="221"/>
      <c r="AN19" s="221"/>
      <c r="AO19" s="221"/>
    </row>
    <row r="20" spans="1:41" ht="16.5" customHeight="1" x14ac:dyDescent="0.25">
      <c r="A20" s="39" t="s">
        <v>186</v>
      </c>
      <c r="B20" s="30" t="s">
        <v>39</v>
      </c>
      <c r="C20" s="191"/>
      <c r="D20" s="49"/>
      <c r="E20" s="154"/>
      <c r="F20" s="145"/>
      <c r="G20" s="154"/>
      <c r="H20" s="49"/>
      <c r="I20" s="131"/>
      <c r="J20" s="227"/>
      <c r="K20" s="227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8"/>
      <c r="AA20" s="222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</row>
    <row r="21" spans="1:41" ht="16.5" customHeight="1" x14ac:dyDescent="0.25">
      <c r="A21" s="39" t="s">
        <v>187</v>
      </c>
      <c r="B21" s="30" t="s">
        <v>40</v>
      </c>
      <c r="C21" s="191"/>
      <c r="D21" s="49"/>
      <c r="E21" s="154"/>
      <c r="F21" s="145"/>
      <c r="G21" s="154"/>
      <c r="H21" s="49"/>
      <c r="I21" s="131"/>
      <c r="J21" s="227"/>
      <c r="K21" s="227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8"/>
      <c r="AA21" s="222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</row>
    <row r="22" spans="1:41" ht="16.5" customHeight="1" x14ac:dyDescent="0.25">
      <c r="A22" s="39" t="s">
        <v>188</v>
      </c>
      <c r="B22" s="30" t="s">
        <v>41</v>
      </c>
      <c r="C22" s="191"/>
      <c r="D22" s="49"/>
      <c r="E22" s="154"/>
      <c r="F22" s="145"/>
      <c r="G22" s="154"/>
      <c r="H22" s="49"/>
      <c r="I22" s="131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4"/>
      <c r="U22" s="224"/>
      <c r="V22" s="224"/>
      <c r="W22" s="224"/>
      <c r="X22" s="227"/>
      <c r="Y22" s="224"/>
      <c r="Z22" s="228"/>
      <c r="AA22" s="222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</row>
    <row r="23" spans="1:41" ht="16.5" customHeight="1" x14ac:dyDescent="0.25">
      <c r="A23" s="24" t="s">
        <v>42</v>
      </c>
      <c r="B23" s="30" t="s">
        <v>183</v>
      </c>
      <c r="C23" s="191"/>
      <c r="D23" s="49"/>
      <c r="E23" s="154"/>
      <c r="F23" s="145"/>
      <c r="G23" s="154"/>
      <c r="H23" s="49"/>
      <c r="I23" s="131"/>
      <c r="J23" s="227"/>
      <c r="K23" s="227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8"/>
      <c r="AA23" s="222"/>
      <c r="AB23" s="221"/>
      <c r="AC23" s="221"/>
      <c r="AD23" s="221"/>
      <c r="AE23" s="221"/>
      <c r="AF23" s="221"/>
      <c r="AG23" s="221"/>
      <c r="AH23" s="222"/>
      <c r="AI23" s="221"/>
      <c r="AJ23" s="221"/>
      <c r="AK23" s="221"/>
      <c r="AL23" s="221"/>
      <c r="AM23" s="221"/>
      <c r="AN23" s="221"/>
      <c r="AO23" s="221"/>
    </row>
    <row r="24" spans="1:41" ht="16.5" customHeight="1" x14ac:dyDescent="0.25">
      <c r="A24" s="24" t="s">
        <v>43</v>
      </c>
      <c r="B24" s="30" t="s">
        <v>99</v>
      </c>
      <c r="C24" s="191"/>
      <c r="D24" s="49"/>
      <c r="E24" s="154"/>
      <c r="F24" s="145"/>
      <c r="G24" s="154"/>
      <c r="H24" s="49"/>
      <c r="I24" s="131"/>
      <c r="J24" s="227"/>
      <c r="K24" s="227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8"/>
      <c r="AA24" s="222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</row>
    <row r="25" spans="1:41" ht="15.75" customHeight="1" x14ac:dyDescent="0.25">
      <c r="A25" s="24" t="s">
        <v>44</v>
      </c>
      <c r="B25" s="30" t="s">
        <v>3</v>
      </c>
      <c r="C25" s="191"/>
      <c r="D25" s="49"/>
      <c r="E25" s="154"/>
      <c r="F25" s="145"/>
      <c r="G25" s="154"/>
      <c r="H25" s="49"/>
      <c r="I25" s="131"/>
      <c r="J25" s="227"/>
      <c r="K25" s="227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8"/>
      <c r="AA25" s="222"/>
      <c r="AB25" s="221"/>
      <c r="AC25" s="221"/>
      <c r="AD25" s="221"/>
      <c r="AE25" s="221"/>
      <c r="AF25" s="221"/>
      <c r="AG25" s="221"/>
      <c r="AH25" s="231"/>
      <c r="AI25" s="221"/>
      <c r="AJ25" s="221"/>
      <c r="AK25" s="221"/>
      <c r="AL25" s="221"/>
      <c r="AM25" s="221"/>
      <c r="AN25" s="221"/>
      <c r="AO25" s="221"/>
    </row>
    <row r="26" spans="1:41" ht="15.75" customHeight="1" x14ac:dyDescent="0.25">
      <c r="A26" s="24" t="s">
        <v>45</v>
      </c>
      <c r="B26" s="30" t="s">
        <v>3</v>
      </c>
      <c r="C26" s="191"/>
      <c r="D26" s="49"/>
      <c r="E26" s="154"/>
      <c r="F26" s="145"/>
      <c r="G26" s="154"/>
      <c r="H26" s="49"/>
      <c r="I26" s="131"/>
      <c r="J26" s="227"/>
      <c r="K26" s="227"/>
      <c r="L26" s="224"/>
      <c r="M26" s="224"/>
      <c r="N26" s="224"/>
      <c r="O26" s="224"/>
      <c r="P26" s="224"/>
      <c r="Q26" s="224"/>
      <c r="R26" s="224"/>
      <c r="S26" s="224"/>
      <c r="T26" s="224"/>
      <c r="U26" s="227"/>
      <c r="V26" s="224"/>
      <c r="W26" s="224"/>
      <c r="X26" s="227"/>
      <c r="Y26" s="227"/>
      <c r="Z26" s="228"/>
      <c r="AA26" s="222"/>
      <c r="AB26" s="221"/>
      <c r="AC26" s="221"/>
      <c r="AD26" s="221"/>
      <c r="AE26" s="222"/>
      <c r="AF26" s="222"/>
      <c r="AG26" s="221"/>
      <c r="AH26" s="231"/>
      <c r="AI26" s="221"/>
      <c r="AJ26" s="221"/>
      <c r="AK26" s="221"/>
      <c r="AL26" s="221"/>
      <c r="AM26" s="221"/>
      <c r="AN26" s="221"/>
      <c r="AO26" s="221"/>
    </row>
    <row r="27" spans="1:41" ht="15.75" x14ac:dyDescent="0.25">
      <c r="A27" s="24" t="s">
        <v>46</v>
      </c>
      <c r="B27" s="30" t="s">
        <v>3</v>
      </c>
      <c r="C27" s="191"/>
      <c r="D27" s="49"/>
      <c r="E27" s="154"/>
      <c r="F27" s="145"/>
      <c r="G27" s="154"/>
      <c r="H27" s="49"/>
      <c r="I27" s="131"/>
      <c r="J27" s="227"/>
      <c r="K27" s="227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1"/>
      <c r="AA27" s="221"/>
      <c r="AB27" s="221"/>
      <c r="AC27" s="221"/>
      <c r="AD27" s="221"/>
      <c r="AE27" s="221"/>
      <c r="AF27" s="221"/>
      <c r="AG27" s="221"/>
      <c r="AH27" s="231"/>
      <c r="AI27" s="221"/>
      <c r="AJ27" s="221"/>
      <c r="AK27" s="221"/>
      <c r="AL27" s="221"/>
      <c r="AM27" s="221"/>
      <c r="AN27" s="221"/>
      <c r="AO27" s="221"/>
    </row>
    <row r="28" spans="1:41" ht="15.75" x14ac:dyDescent="0.25">
      <c r="A28" s="24"/>
      <c r="B28" s="30"/>
      <c r="C28" s="191"/>
      <c r="D28" s="49"/>
      <c r="E28" s="154"/>
      <c r="F28" s="145"/>
      <c r="G28" s="154"/>
      <c r="H28" s="49"/>
      <c r="I28" s="131"/>
      <c r="J28" s="227"/>
      <c r="K28" s="227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2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</row>
    <row r="29" spans="1:41" ht="15.75" x14ac:dyDescent="0.25">
      <c r="A29" s="42" t="s">
        <v>48</v>
      </c>
      <c r="B29" s="43" t="s">
        <v>37</v>
      </c>
      <c r="C29" s="59">
        <f>D29*9489*5</f>
        <v>186933.3</v>
      </c>
      <c r="D29" s="44">
        <v>3.94</v>
      </c>
      <c r="E29" s="54">
        <f>F29*9489*5</f>
        <v>186933.3</v>
      </c>
      <c r="F29" s="144">
        <v>3.94</v>
      </c>
      <c r="G29" s="54">
        <f>C29-E29</f>
        <v>0</v>
      </c>
      <c r="H29" s="44">
        <f>D29-F29</f>
        <v>0</v>
      </c>
      <c r="I29" s="131"/>
      <c r="J29" s="227"/>
      <c r="K29" s="227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</row>
    <row r="30" spans="1:41" ht="15.75" x14ac:dyDescent="0.25">
      <c r="A30" s="39" t="s">
        <v>38</v>
      </c>
      <c r="B30" s="45" t="s">
        <v>39</v>
      </c>
      <c r="C30" s="191"/>
      <c r="D30" s="49"/>
      <c r="E30" s="154"/>
      <c r="F30" s="145"/>
      <c r="G30" s="154"/>
      <c r="H30" s="49"/>
      <c r="I30" s="131"/>
      <c r="J30" s="227"/>
      <c r="K30" s="227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1"/>
      <c r="AA30" s="221"/>
      <c r="AB30" s="221"/>
      <c r="AC30" s="232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</row>
    <row r="31" spans="1:41" ht="15.75" x14ac:dyDescent="0.25">
      <c r="A31" s="39" t="s">
        <v>51</v>
      </c>
      <c r="B31" s="45" t="s">
        <v>40</v>
      </c>
      <c r="C31" s="191"/>
      <c r="D31" s="49"/>
      <c r="E31" s="154"/>
      <c r="F31" s="145"/>
      <c r="G31" s="154"/>
      <c r="H31" s="49"/>
      <c r="I31" s="131"/>
      <c r="J31" s="227"/>
      <c r="K31" s="227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</row>
    <row r="32" spans="1:41" ht="15.75" x14ac:dyDescent="0.25">
      <c r="A32" s="39" t="s">
        <v>53</v>
      </c>
      <c r="B32" s="45" t="s">
        <v>54</v>
      </c>
      <c r="C32" s="191"/>
      <c r="D32" s="49"/>
      <c r="E32" s="154"/>
      <c r="F32" s="145"/>
      <c r="G32" s="154"/>
      <c r="H32" s="49"/>
      <c r="I32" s="131"/>
      <c r="J32" s="227"/>
      <c r="K32" s="227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</row>
    <row r="33" spans="1:41" ht="15.75" x14ac:dyDescent="0.25">
      <c r="A33" s="39" t="s">
        <v>55</v>
      </c>
      <c r="B33" s="45" t="s">
        <v>56</v>
      </c>
      <c r="C33" s="191"/>
      <c r="D33" s="49"/>
      <c r="E33" s="154"/>
      <c r="F33" s="145"/>
      <c r="G33" s="154"/>
      <c r="H33" s="49"/>
      <c r="I33" s="131"/>
      <c r="J33" s="227"/>
      <c r="K33" s="227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1"/>
      <c r="AA33" s="221"/>
      <c r="AB33" s="221"/>
      <c r="AC33" s="221"/>
      <c r="AD33" s="221"/>
      <c r="AE33" s="221"/>
      <c r="AF33" s="221"/>
      <c r="AG33" s="221"/>
      <c r="AH33" s="221"/>
      <c r="AI33" s="222"/>
      <c r="AJ33" s="221"/>
      <c r="AK33" s="221"/>
      <c r="AL33" s="221"/>
      <c r="AM33" s="221"/>
      <c r="AN33" s="221"/>
      <c r="AO33" s="221"/>
    </row>
    <row r="34" spans="1:41" ht="15.75" x14ac:dyDescent="0.25">
      <c r="A34" s="39" t="s">
        <v>58</v>
      </c>
      <c r="B34" s="45" t="s">
        <v>59</v>
      </c>
      <c r="C34" s="191"/>
      <c r="D34" s="49"/>
      <c r="E34" s="154"/>
      <c r="F34" s="145"/>
      <c r="G34" s="154"/>
      <c r="H34" s="49"/>
      <c r="I34" s="131"/>
      <c r="J34" s="227"/>
      <c r="K34" s="227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1"/>
      <c r="AA34" s="221"/>
      <c r="AB34" s="221"/>
      <c r="AC34" s="221"/>
      <c r="AD34" s="221"/>
      <c r="AE34" s="222"/>
      <c r="AF34" s="221"/>
      <c r="AG34" s="221"/>
      <c r="AH34" s="221"/>
      <c r="AI34" s="221"/>
      <c r="AJ34" s="221"/>
      <c r="AK34" s="221"/>
      <c r="AL34" s="221"/>
      <c r="AM34" s="221"/>
      <c r="AN34" s="221"/>
      <c r="AO34" s="221"/>
    </row>
    <row r="35" spans="1:41" ht="15.75" x14ac:dyDescent="0.25">
      <c r="A35" s="24" t="s">
        <v>42</v>
      </c>
      <c r="B35" s="45" t="s">
        <v>61</v>
      </c>
      <c r="C35" s="191"/>
      <c r="D35" s="49"/>
      <c r="E35" s="154"/>
      <c r="F35" s="145"/>
      <c r="G35" s="154"/>
      <c r="H35" s="49"/>
      <c r="I35" s="131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4"/>
      <c r="U35" s="224"/>
      <c r="V35" s="224"/>
      <c r="W35" s="224"/>
      <c r="X35" s="224"/>
      <c r="Y35" s="227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</row>
    <row r="36" spans="1:41" ht="15.75" x14ac:dyDescent="0.25">
      <c r="A36" s="24" t="s">
        <v>43</v>
      </c>
      <c r="B36" s="45" t="s">
        <v>62</v>
      </c>
      <c r="C36" s="191"/>
      <c r="D36" s="49"/>
      <c r="E36" s="154"/>
      <c r="F36" s="145"/>
      <c r="G36" s="154"/>
      <c r="H36" s="49"/>
      <c r="I36" s="131"/>
      <c r="J36" s="227"/>
      <c r="K36" s="227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7"/>
      <c r="Y36" s="227"/>
      <c r="Z36" s="221"/>
      <c r="AA36" s="221"/>
      <c r="AB36" s="221"/>
      <c r="AC36" s="221"/>
      <c r="AD36" s="221"/>
      <c r="AE36" s="222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</row>
    <row r="37" spans="1:41" ht="15.75" x14ac:dyDescent="0.25">
      <c r="A37" s="24" t="s">
        <v>44</v>
      </c>
      <c r="B37" s="45" t="s">
        <v>63</v>
      </c>
      <c r="C37" s="191"/>
      <c r="D37" s="49"/>
      <c r="E37" s="154"/>
      <c r="F37" s="145"/>
      <c r="G37" s="154"/>
      <c r="H37" s="49"/>
      <c r="I37" s="131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1"/>
      <c r="AA37" s="221"/>
      <c r="AB37" s="221"/>
      <c r="AC37" s="221"/>
      <c r="AD37" s="221"/>
      <c r="AE37" s="222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</row>
    <row r="38" spans="1:41" ht="15.75" x14ac:dyDescent="0.25">
      <c r="A38" s="24" t="s">
        <v>45</v>
      </c>
      <c r="B38" s="45" t="s">
        <v>64</v>
      </c>
      <c r="C38" s="191"/>
      <c r="D38" s="49"/>
      <c r="E38" s="154"/>
      <c r="F38" s="145"/>
      <c r="G38" s="154"/>
      <c r="H38" s="49"/>
      <c r="I38" s="131"/>
      <c r="J38" s="227"/>
      <c r="K38" s="233"/>
      <c r="L38" s="224"/>
      <c r="M38" s="224"/>
      <c r="N38" s="224"/>
      <c r="O38" s="224"/>
      <c r="P38" s="224"/>
      <c r="Q38" s="224"/>
      <c r="R38" s="224"/>
      <c r="S38" s="224"/>
      <c r="T38" s="227"/>
      <c r="U38" s="227"/>
      <c r="V38" s="227"/>
      <c r="W38" s="227"/>
      <c r="X38" s="227"/>
      <c r="Y38" s="227"/>
      <c r="Z38" s="221"/>
      <c r="AA38" s="221"/>
      <c r="AB38" s="221"/>
      <c r="AC38" s="221"/>
      <c r="AD38" s="221"/>
      <c r="AE38" s="222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</row>
    <row r="39" spans="1:41" ht="15.75" x14ac:dyDescent="0.25">
      <c r="A39" s="24" t="s">
        <v>46</v>
      </c>
      <c r="B39" s="45" t="s">
        <v>65</v>
      </c>
      <c r="C39" s="191"/>
      <c r="D39" s="49"/>
      <c r="E39" s="154"/>
      <c r="F39" s="145"/>
      <c r="G39" s="154"/>
      <c r="H39" s="49"/>
      <c r="I39" s="131"/>
      <c r="J39" s="229"/>
      <c r="K39" s="226"/>
      <c r="L39" s="230"/>
      <c r="M39" s="230"/>
      <c r="N39" s="230"/>
      <c r="O39" s="230"/>
      <c r="P39" s="230"/>
      <c r="Q39" s="230"/>
      <c r="R39" s="230"/>
      <c r="S39" s="230"/>
      <c r="T39" s="224"/>
      <c r="U39" s="224"/>
      <c r="V39" s="224"/>
      <c r="W39" s="224"/>
      <c r="X39" s="224"/>
      <c r="Y39" s="224"/>
      <c r="Z39" s="221"/>
      <c r="AA39" s="221"/>
      <c r="AB39" s="221"/>
      <c r="AC39" s="221"/>
      <c r="AD39" s="221"/>
      <c r="AE39" s="222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</row>
    <row r="40" spans="1:41" ht="15.75" x14ac:dyDescent="0.25">
      <c r="A40" s="24"/>
      <c r="B40" s="45" t="s">
        <v>66</v>
      </c>
      <c r="C40" s="191"/>
      <c r="D40" s="49"/>
      <c r="E40" s="154"/>
      <c r="F40" s="145"/>
      <c r="G40" s="154"/>
      <c r="H40" s="49"/>
      <c r="I40" s="131"/>
      <c r="J40" s="227"/>
      <c r="K40" s="226"/>
      <c r="L40" s="224"/>
      <c r="M40" s="224"/>
      <c r="N40" s="227"/>
      <c r="O40" s="227"/>
      <c r="P40" s="227"/>
      <c r="Q40" s="227"/>
      <c r="R40" s="227"/>
      <c r="S40" s="227"/>
      <c r="T40" s="224"/>
      <c r="U40" s="224"/>
      <c r="V40" s="224"/>
      <c r="W40" s="224"/>
      <c r="X40" s="224"/>
      <c r="Y40" s="224"/>
      <c r="Z40" s="221"/>
      <c r="AA40" s="221"/>
      <c r="AB40" s="221"/>
      <c r="AC40" s="221"/>
      <c r="AD40" s="221"/>
      <c r="AE40" s="222"/>
      <c r="AF40" s="222"/>
      <c r="AG40" s="221"/>
      <c r="AH40" s="221"/>
      <c r="AI40" s="221"/>
      <c r="AJ40" s="221"/>
      <c r="AK40" s="221"/>
      <c r="AL40" s="221"/>
      <c r="AM40" s="221"/>
      <c r="AN40" s="221"/>
      <c r="AO40" s="221"/>
    </row>
    <row r="41" spans="1:41" ht="15.75" x14ac:dyDescent="0.25">
      <c r="A41" s="24"/>
      <c r="B41" s="45" t="s">
        <v>68</v>
      </c>
      <c r="C41" s="191"/>
      <c r="D41" s="49"/>
      <c r="E41" s="154"/>
      <c r="F41" s="145"/>
      <c r="G41" s="154"/>
      <c r="H41" s="49"/>
      <c r="I41" s="328"/>
      <c r="J41" s="318"/>
      <c r="K41" s="318"/>
      <c r="L41" s="318"/>
      <c r="M41" s="318"/>
      <c r="N41" s="319"/>
      <c r="O41" s="227"/>
      <c r="P41" s="227"/>
      <c r="Q41" s="227"/>
      <c r="R41" s="227"/>
      <c r="S41" s="227"/>
      <c r="T41" s="224"/>
      <c r="U41" s="224"/>
      <c r="V41" s="224"/>
      <c r="W41" s="224"/>
      <c r="X41" s="224"/>
      <c r="Y41" s="224"/>
      <c r="Z41" s="221"/>
      <c r="AA41" s="221"/>
      <c r="AB41" s="221"/>
      <c r="AC41" s="221"/>
      <c r="AD41" s="221"/>
      <c r="AE41" s="222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</row>
    <row r="42" spans="1:41" ht="15.75" x14ac:dyDescent="0.25">
      <c r="A42" s="24"/>
      <c r="B42" s="45" t="s">
        <v>69</v>
      </c>
      <c r="C42" s="191"/>
      <c r="D42" s="49"/>
      <c r="E42" s="154"/>
      <c r="F42" s="145"/>
      <c r="G42" s="154"/>
      <c r="H42" s="49"/>
      <c r="I42" s="328"/>
      <c r="J42" s="318"/>
      <c r="K42" s="318"/>
      <c r="L42" s="320"/>
      <c r="M42" s="320"/>
      <c r="N42" s="321"/>
      <c r="O42" s="234"/>
      <c r="P42" s="234"/>
      <c r="Q42" s="234"/>
      <c r="R42" s="234"/>
      <c r="S42" s="234"/>
      <c r="T42" s="224"/>
      <c r="U42" s="224"/>
      <c r="V42" s="224"/>
      <c r="W42" s="224"/>
      <c r="X42" s="224"/>
      <c r="Y42" s="224"/>
      <c r="Z42" s="222"/>
      <c r="AA42" s="221"/>
      <c r="AB42" s="221"/>
      <c r="AC42" s="221"/>
      <c r="AD42" s="221"/>
      <c r="AE42" s="222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</row>
    <row r="43" spans="1:41" ht="15.75" x14ac:dyDescent="0.25">
      <c r="A43" s="27"/>
      <c r="B43" s="36"/>
      <c r="C43" s="192"/>
      <c r="D43" s="156"/>
      <c r="E43" s="155"/>
      <c r="F43" s="157"/>
      <c r="G43" s="155"/>
      <c r="H43" s="156"/>
      <c r="I43" s="328"/>
      <c r="J43" s="319"/>
      <c r="K43" s="322"/>
      <c r="L43" s="323"/>
      <c r="M43" s="324"/>
      <c r="N43" s="319"/>
      <c r="O43" s="227"/>
      <c r="P43" s="227"/>
      <c r="Q43" s="227"/>
      <c r="R43" s="227"/>
      <c r="S43" s="227"/>
      <c r="T43" s="224"/>
      <c r="U43" s="224"/>
      <c r="V43" s="224"/>
      <c r="W43" s="224"/>
      <c r="X43" s="224"/>
      <c r="Y43" s="224"/>
      <c r="Z43" s="221"/>
      <c r="AA43" s="221"/>
      <c r="AB43" s="221"/>
      <c r="AC43" s="221"/>
      <c r="AD43" s="221"/>
      <c r="AE43" s="222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</row>
    <row r="44" spans="1:41" ht="15.75" x14ac:dyDescent="0.25">
      <c r="A44" s="42" t="s">
        <v>70</v>
      </c>
      <c r="B44" s="46" t="s">
        <v>71</v>
      </c>
      <c r="C44" s="59">
        <f>D44*9489*5</f>
        <v>63576.3</v>
      </c>
      <c r="D44" s="44">
        <v>1.34</v>
      </c>
      <c r="E44" s="54">
        <f>F44*9489*5</f>
        <v>63576.3</v>
      </c>
      <c r="F44" s="143">
        <v>1.34</v>
      </c>
      <c r="G44" s="54">
        <f>C44-E44</f>
        <v>0</v>
      </c>
      <c r="H44" s="44">
        <f>D44-F44</f>
        <v>0</v>
      </c>
      <c r="I44" s="328"/>
      <c r="J44" s="319"/>
      <c r="K44" s="322"/>
      <c r="L44" s="325"/>
      <c r="M44" s="326"/>
      <c r="N44" s="319"/>
      <c r="O44" s="227"/>
      <c r="P44" s="227"/>
      <c r="Q44" s="227"/>
      <c r="R44" s="227"/>
      <c r="S44" s="227"/>
      <c r="T44" s="224"/>
      <c r="U44" s="224"/>
      <c r="V44" s="224"/>
      <c r="W44" s="224"/>
      <c r="X44" s="224"/>
      <c r="Y44" s="224"/>
      <c r="Z44" s="221"/>
      <c r="AA44" s="221"/>
      <c r="AB44" s="221"/>
      <c r="AC44" s="221"/>
      <c r="AD44" s="221"/>
      <c r="AE44" s="222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</row>
    <row r="45" spans="1:41" ht="15.75" x14ac:dyDescent="0.25">
      <c r="A45" s="39" t="s">
        <v>72</v>
      </c>
      <c r="B45" s="30" t="s">
        <v>73</v>
      </c>
      <c r="C45" s="61"/>
      <c r="D45" s="40" t="s">
        <v>3</v>
      </c>
      <c r="E45" s="60"/>
      <c r="F45" s="143" t="s">
        <v>3</v>
      </c>
      <c r="G45" s="60"/>
      <c r="H45" s="40" t="s">
        <v>3</v>
      </c>
      <c r="I45" s="328"/>
      <c r="J45" s="319"/>
      <c r="K45" s="322"/>
      <c r="L45" s="323"/>
      <c r="M45" s="324"/>
      <c r="N45" s="319"/>
      <c r="O45" s="227"/>
      <c r="P45" s="227"/>
      <c r="Q45" s="227"/>
      <c r="R45" s="227"/>
      <c r="S45" s="227"/>
      <c r="T45" s="224"/>
      <c r="U45" s="224"/>
      <c r="V45" s="224"/>
      <c r="W45" s="224"/>
      <c r="X45" s="224"/>
      <c r="Y45" s="224"/>
      <c r="Z45" s="221"/>
      <c r="AA45" s="221"/>
      <c r="AB45" s="221"/>
      <c r="AC45" s="221"/>
      <c r="AD45" s="221"/>
      <c r="AE45" s="222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</row>
    <row r="46" spans="1:41" ht="15.75" x14ac:dyDescent="0.25">
      <c r="A46" s="39" t="s">
        <v>38</v>
      </c>
      <c r="B46" s="30" t="s">
        <v>74</v>
      </c>
      <c r="C46" s="61"/>
      <c r="D46" s="40"/>
      <c r="E46" s="60"/>
      <c r="F46" s="143"/>
      <c r="G46" s="60"/>
      <c r="H46" s="40"/>
      <c r="I46" s="328"/>
      <c r="J46" s="319"/>
      <c r="K46" s="322"/>
      <c r="L46" s="323"/>
      <c r="M46" s="326"/>
      <c r="N46" s="319"/>
      <c r="O46" s="227"/>
      <c r="P46" s="227"/>
      <c r="Q46" s="227"/>
      <c r="R46" s="227"/>
      <c r="S46" s="227"/>
      <c r="T46" s="224"/>
      <c r="U46" s="224"/>
      <c r="V46" s="224"/>
      <c r="W46" s="224"/>
      <c r="X46" s="224"/>
      <c r="Y46" s="224"/>
      <c r="Z46" s="221"/>
      <c r="AA46" s="221"/>
      <c r="AB46" s="221"/>
      <c r="AC46" s="221"/>
      <c r="AD46" s="221"/>
      <c r="AE46" s="222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</row>
    <row r="47" spans="1:41" ht="15.75" x14ac:dyDescent="0.25">
      <c r="A47" s="39"/>
      <c r="B47" s="30"/>
      <c r="C47" s="61"/>
      <c r="D47" s="40"/>
      <c r="E47" s="60"/>
      <c r="F47" s="143"/>
      <c r="G47" s="60"/>
      <c r="H47" s="40"/>
      <c r="I47" s="328"/>
      <c r="J47" s="319"/>
      <c r="K47" s="322"/>
      <c r="L47" s="323"/>
      <c r="M47" s="324"/>
      <c r="N47" s="319"/>
      <c r="O47" s="227"/>
      <c r="P47" s="227"/>
      <c r="Q47" s="227"/>
      <c r="R47" s="227"/>
      <c r="S47" s="227"/>
      <c r="T47" s="224"/>
      <c r="U47" s="224"/>
      <c r="V47" s="224"/>
      <c r="W47" s="224"/>
      <c r="X47" s="224"/>
      <c r="Y47" s="224"/>
      <c r="Z47" s="221"/>
      <c r="AA47" s="221"/>
      <c r="AB47" s="221"/>
      <c r="AC47" s="221"/>
      <c r="AD47" s="235"/>
      <c r="AE47" s="236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</row>
    <row r="48" spans="1:41" ht="15.75" x14ac:dyDescent="0.25">
      <c r="A48" s="42" t="s">
        <v>158</v>
      </c>
      <c r="B48" s="46"/>
      <c r="C48" s="59">
        <f>D48*9489*5</f>
        <v>25145.85</v>
      </c>
      <c r="D48" s="44">
        <f>D49+D50</f>
        <v>0.53</v>
      </c>
      <c r="E48" s="54">
        <f>F48*9489*5</f>
        <v>20401.349999999999</v>
      </c>
      <c r="F48" s="144">
        <v>0.43</v>
      </c>
      <c r="G48" s="54">
        <f>C48-E48</f>
        <v>4744.5</v>
      </c>
      <c r="H48" s="44">
        <f>D48-F48</f>
        <v>0.10000000000000003</v>
      </c>
      <c r="I48" s="328" t="s">
        <v>120</v>
      </c>
      <c r="J48" s="319"/>
      <c r="K48" s="322"/>
      <c r="L48" s="323"/>
      <c r="M48" s="326"/>
      <c r="N48" s="319"/>
      <c r="O48" s="227"/>
      <c r="P48" s="227"/>
      <c r="Q48" s="227"/>
      <c r="R48" s="227"/>
      <c r="S48" s="227"/>
      <c r="T48" s="224"/>
      <c r="U48" s="224"/>
      <c r="V48" s="224"/>
      <c r="W48" s="224"/>
      <c r="X48" s="224"/>
      <c r="Y48" s="224"/>
      <c r="Z48" s="221"/>
      <c r="AA48" s="221"/>
      <c r="AB48" s="221"/>
      <c r="AC48" s="221"/>
      <c r="AD48" s="221"/>
      <c r="AE48" s="222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</row>
    <row r="49" spans="1:41" ht="15.75" x14ac:dyDescent="0.25">
      <c r="A49" s="63" t="s">
        <v>159</v>
      </c>
      <c r="B49" s="30" t="s">
        <v>75</v>
      </c>
      <c r="C49" s="61"/>
      <c r="D49" s="40">
        <v>0.43</v>
      </c>
      <c r="E49" s="60"/>
      <c r="F49" s="143"/>
      <c r="G49" s="60"/>
      <c r="H49" s="40"/>
      <c r="I49" s="328"/>
      <c r="J49" s="319"/>
      <c r="K49" s="322"/>
      <c r="L49" s="323"/>
      <c r="M49" s="326"/>
      <c r="N49" s="319"/>
      <c r="O49" s="227"/>
      <c r="P49" s="227"/>
      <c r="Q49" s="227"/>
      <c r="R49" s="227"/>
      <c r="S49" s="227"/>
      <c r="T49" s="224"/>
      <c r="U49" s="224"/>
      <c r="V49" s="224"/>
      <c r="W49" s="224"/>
      <c r="X49" s="224"/>
      <c r="Y49" s="224"/>
      <c r="Z49" s="221"/>
      <c r="AA49" s="221"/>
      <c r="AB49" s="221"/>
      <c r="AC49" s="221"/>
      <c r="AD49" s="221"/>
      <c r="AE49" s="222"/>
      <c r="AF49" s="221"/>
      <c r="AG49" s="221"/>
      <c r="AH49" s="221"/>
      <c r="AI49" s="221"/>
      <c r="AJ49" s="221"/>
      <c r="AK49" s="221"/>
      <c r="AL49" s="221"/>
      <c r="AM49" s="221"/>
      <c r="AN49" s="221"/>
      <c r="AO49" s="221"/>
    </row>
    <row r="50" spans="1:41" ht="15.75" x14ac:dyDescent="0.25">
      <c r="A50" s="128" t="s">
        <v>160</v>
      </c>
      <c r="B50" s="196" t="s">
        <v>161</v>
      </c>
      <c r="C50" s="193"/>
      <c r="D50" s="159">
        <v>0.1</v>
      </c>
      <c r="E50" s="158"/>
      <c r="F50" s="160"/>
      <c r="G50" s="158"/>
      <c r="H50" s="159"/>
      <c r="I50" s="329"/>
      <c r="J50" s="319"/>
      <c r="K50" s="322"/>
      <c r="L50" s="325"/>
      <c r="M50" s="324"/>
      <c r="N50" s="319"/>
      <c r="O50" s="227"/>
      <c r="P50" s="227"/>
      <c r="Q50" s="227"/>
      <c r="R50" s="227"/>
      <c r="S50" s="227"/>
      <c r="T50" s="224"/>
      <c r="U50" s="224"/>
      <c r="V50" s="224"/>
      <c r="W50" s="224"/>
      <c r="X50" s="224"/>
      <c r="Y50" s="224"/>
      <c r="Z50" s="221"/>
      <c r="AA50" s="221"/>
      <c r="AB50" s="221"/>
      <c r="AC50" s="221"/>
      <c r="AD50" s="221"/>
      <c r="AE50" s="222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</row>
    <row r="51" spans="1:41" ht="15.75" x14ac:dyDescent="0.25">
      <c r="A51" s="39" t="s">
        <v>76</v>
      </c>
      <c r="B51" s="30" t="s">
        <v>77</v>
      </c>
      <c r="C51" s="59">
        <f>D51*9489*5</f>
        <v>269962.05000000005</v>
      </c>
      <c r="D51" s="40">
        <v>5.69</v>
      </c>
      <c r="E51" s="54">
        <f>F51*9489*5</f>
        <v>269962.05000000005</v>
      </c>
      <c r="F51" s="143">
        <v>5.69</v>
      </c>
      <c r="G51" s="54">
        <f>C51-E51</f>
        <v>0</v>
      </c>
      <c r="H51" s="44">
        <f>D51-F51</f>
        <v>0</v>
      </c>
      <c r="I51" s="328"/>
      <c r="J51" s="319"/>
      <c r="K51" s="322"/>
      <c r="L51" s="325"/>
      <c r="M51" s="326"/>
      <c r="N51" s="319"/>
      <c r="O51" s="227"/>
      <c r="P51" s="227"/>
      <c r="Q51" s="227"/>
      <c r="R51" s="227"/>
      <c r="S51" s="227"/>
      <c r="T51" s="224"/>
      <c r="U51" s="224"/>
      <c r="V51" s="224"/>
      <c r="W51" s="224"/>
      <c r="X51" s="224"/>
      <c r="Y51" s="224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21"/>
      <c r="AM51" s="221"/>
      <c r="AN51" s="221"/>
      <c r="AO51" s="221"/>
    </row>
    <row r="52" spans="1:41" ht="15.75" x14ac:dyDescent="0.25">
      <c r="A52" s="39" t="s">
        <v>78</v>
      </c>
      <c r="B52" s="30" t="s">
        <v>79</v>
      </c>
      <c r="C52" s="61"/>
      <c r="D52" s="40"/>
      <c r="E52" s="60"/>
      <c r="F52" s="143"/>
      <c r="G52" s="60"/>
      <c r="H52" s="40"/>
      <c r="I52" s="328"/>
      <c r="J52" s="319"/>
      <c r="K52" s="322"/>
      <c r="L52" s="325"/>
      <c r="M52" s="324"/>
      <c r="N52" s="319"/>
      <c r="O52" s="227"/>
      <c r="P52" s="227"/>
      <c r="Q52" s="227"/>
      <c r="R52" s="227"/>
      <c r="S52" s="227"/>
      <c r="T52" s="224"/>
      <c r="U52" s="224"/>
      <c r="V52" s="224"/>
      <c r="W52" s="224"/>
      <c r="X52" s="224"/>
      <c r="Y52" s="224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</row>
    <row r="53" spans="1:41" ht="15.75" x14ac:dyDescent="0.25">
      <c r="A53" s="39" t="s">
        <v>80</v>
      </c>
      <c r="B53" s="30" t="s">
        <v>102</v>
      </c>
      <c r="C53" s="191"/>
      <c r="D53" s="49"/>
      <c r="E53" s="154"/>
      <c r="F53" s="145"/>
      <c r="G53" s="154"/>
      <c r="H53" s="49"/>
      <c r="I53" s="328"/>
      <c r="J53" s="319"/>
      <c r="K53" s="322"/>
      <c r="L53" s="325"/>
      <c r="M53" s="324"/>
      <c r="N53" s="319"/>
      <c r="O53" s="227"/>
      <c r="P53" s="227"/>
      <c r="Q53" s="227"/>
      <c r="R53" s="227"/>
      <c r="S53" s="227"/>
      <c r="T53" s="224"/>
      <c r="U53" s="224"/>
      <c r="V53" s="224"/>
      <c r="W53" s="224"/>
      <c r="X53" s="224"/>
      <c r="Y53" s="224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</row>
    <row r="54" spans="1:41" ht="15.75" x14ac:dyDescent="0.25">
      <c r="A54" s="24" t="s">
        <v>42</v>
      </c>
      <c r="B54" s="30" t="s">
        <v>101</v>
      </c>
      <c r="C54" s="191"/>
      <c r="D54" s="49"/>
      <c r="E54" s="154"/>
      <c r="F54" s="145"/>
      <c r="G54" s="154"/>
      <c r="H54" s="49"/>
      <c r="I54" s="328"/>
      <c r="J54" s="319"/>
      <c r="K54" s="322"/>
      <c r="L54" s="325"/>
      <c r="M54" s="326"/>
      <c r="N54" s="319"/>
      <c r="O54" s="227"/>
      <c r="P54" s="227"/>
      <c r="Q54" s="227"/>
      <c r="R54" s="227"/>
      <c r="S54" s="227"/>
      <c r="T54" s="224"/>
      <c r="U54" s="224"/>
      <c r="V54" s="224"/>
      <c r="W54" s="224"/>
      <c r="X54" s="224"/>
      <c r="Y54" s="224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M54" s="221"/>
      <c r="AN54" s="221"/>
      <c r="AO54" s="221"/>
    </row>
    <row r="55" spans="1:41" ht="15.75" x14ac:dyDescent="0.25">
      <c r="A55" s="24" t="s">
        <v>43</v>
      </c>
      <c r="B55" s="30" t="s">
        <v>81</v>
      </c>
      <c r="C55" s="191"/>
      <c r="D55" s="49"/>
      <c r="E55" s="154"/>
      <c r="F55" s="145"/>
      <c r="G55" s="154"/>
      <c r="H55" s="49"/>
      <c r="I55" s="328"/>
      <c r="J55" s="319"/>
      <c r="K55" s="322"/>
      <c r="L55" s="325"/>
      <c r="M55" s="324"/>
      <c r="N55" s="319"/>
      <c r="O55" s="227"/>
      <c r="P55" s="227"/>
      <c r="Q55" s="227"/>
      <c r="R55" s="227"/>
      <c r="S55" s="227"/>
      <c r="T55" s="224"/>
      <c r="U55" s="224"/>
      <c r="V55" s="224"/>
      <c r="W55" s="224"/>
      <c r="X55" s="224"/>
      <c r="Y55" s="224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221"/>
    </row>
    <row r="56" spans="1:41" ht="15.75" x14ac:dyDescent="0.25">
      <c r="A56" s="24" t="s">
        <v>44</v>
      </c>
      <c r="B56" s="30" t="s">
        <v>82</v>
      </c>
      <c r="C56" s="191"/>
      <c r="D56" s="49"/>
      <c r="E56" s="154"/>
      <c r="F56" s="145"/>
      <c r="G56" s="154"/>
      <c r="H56" s="49"/>
      <c r="I56" s="328"/>
      <c r="J56" s="319"/>
      <c r="K56" s="322"/>
      <c r="L56" s="325"/>
      <c r="M56" s="326"/>
      <c r="N56" s="319"/>
      <c r="O56" s="227"/>
      <c r="P56" s="227"/>
      <c r="Q56" s="227"/>
      <c r="R56" s="227"/>
      <c r="S56" s="227"/>
      <c r="T56" s="224"/>
      <c r="U56" s="224"/>
      <c r="V56" s="224"/>
      <c r="W56" s="224"/>
      <c r="X56" s="224"/>
      <c r="Y56" s="224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1"/>
      <c r="AO56" s="221"/>
    </row>
    <row r="57" spans="1:41" ht="15.75" x14ac:dyDescent="0.25">
      <c r="A57" s="24" t="s">
        <v>45</v>
      </c>
      <c r="B57" s="30" t="s">
        <v>83</v>
      </c>
      <c r="C57" s="191"/>
      <c r="D57" s="49"/>
      <c r="E57" s="154"/>
      <c r="F57" s="145"/>
      <c r="G57" s="154"/>
      <c r="H57" s="49"/>
      <c r="I57" s="329"/>
      <c r="J57" s="319"/>
      <c r="K57" s="322"/>
      <c r="L57" s="323"/>
      <c r="M57" s="326"/>
      <c r="N57" s="319"/>
      <c r="O57" s="227"/>
      <c r="P57" s="227"/>
      <c r="Q57" s="227"/>
      <c r="R57" s="227"/>
      <c r="S57" s="227"/>
      <c r="T57" s="224"/>
      <c r="U57" s="224"/>
      <c r="V57" s="224"/>
      <c r="W57" s="224"/>
      <c r="X57" s="224"/>
      <c r="Y57" s="224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21"/>
      <c r="AK57" s="221"/>
      <c r="AL57" s="221"/>
      <c r="AM57" s="221"/>
      <c r="AN57" s="221"/>
      <c r="AO57" s="221"/>
    </row>
    <row r="58" spans="1:41" ht="15.75" x14ac:dyDescent="0.25">
      <c r="A58" s="24" t="s">
        <v>46</v>
      </c>
      <c r="B58" s="30" t="s">
        <v>84</v>
      </c>
      <c r="C58" s="191"/>
      <c r="D58" s="49"/>
      <c r="E58" s="154"/>
      <c r="F58" s="145"/>
      <c r="G58" s="154"/>
      <c r="H58" s="49"/>
      <c r="I58" s="329"/>
      <c r="J58" s="319"/>
      <c r="K58" s="322"/>
      <c r="L58" s="325"/>
      <c r="M58" s="324"/>
      <c r="N58" s="319"/>
      <c r="O58" s="227"/>
      <c r="P58" s="227"/>
      <c r="Q58" s="227"/>
      <c r="R58" s="227"/>
      <c r="S58" s="227"/>
      <c r="T58" s="224"/>
      <c r="U58" s="224"/>
      <c r="V58" s="224"/>
      <c r="W58" s="224"/>
      <c r="X58" s="224"/>
      <c r="Y58" s="224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  <c r="AL58" s="221"/>
      <c r="AM58" s="221"/>
      <c r="AN58" s="221"/>
      <c r="AO58" s="221"/>
    </row>
    <row r="59" spans="1:41" ht="15.75" x14ac:dyDescent="0.25">
      <c r="A59" s="24"/>
      <c r="B59" s="30" t="s">
        <v>85</v>
      </c>
      <c r="C59" s="191"/>
      <c r="D59" s="49"/>
      <c r="E59" s="154"/>
      <c r="F59" s="145"/>
      <c r="G59" s="154"/>
      <c r="H59" s="49"/>
      <c r="I59" s="329"/>
      <c r="J59" s="319"/>
      <c r="K59" s="322"/>
      <c r="L59" s="323"/>
      <c r="M59" s="326"/>
      <c r="N59" s="319"/>
      <c r="O59" s="227"/>
      <c r="P59" s="227"/>
      <c r="Q59" s="227"/>
      <c r="R59" s="227"/>
      <c r="S59" s="227"/>
      <c r="T59" s="224"/>
      <c r="U59" s="224"/>
      <c r="V59" s="224"/>
      <c r="W59" s="224"/>
      <c r="X59" s="224"/>
      <c r="Y59" s="224"/>
      <c r="Z59" s="221"/>
      <c r="AA59" s="221"/>
      <c r="AB59" s="221"/>
      <c r="AC59" s="221"/>
      <c r="AD59" s="221"/>
      <c r="AE59" s="222"/>
      <c r="AF59" s="221"/>
      <c r="AG59" s="221"/>
      <c r="AH59" s="221"/>
      <c r="AI59" s="221"/>
      <c r="AJ59" s="221"/>
      <c r="AK59" s="221"/>
      <c r="AL59" s="221"/>
      <c r="AM59" s="221"/>
      <c r="AN59" s="221"/>
      <c r="AO59" s="221"/>
    </row>
    <row r="60" spans="1:41" ht="15.75" x14ac:dyDescent="0.25">
      <c r="A60" s="24"/>
      <c r="B60" s="30" t="s">
        <v>86</v>
      </c>
      <c r="C60" s="191"/>
      <c r="D60" s="49"/>
      <c r="E60" s="154"/>
      <c r="F60" s="145"/>
      <c r="G60" s="154"/>
      <c r="H60" s="49"/>
      <c r="I60" s="329"/>
      <c r="J60" s="319"/>
      <c r="K60" s="322"/>
      <c r="L60" s="325"/>
      <c r="M60" s="324"/>
      <c r="N60" s="319"/>
      <c r="O60" s="227"/>
      <c r="P60" s="227"/>
      <c r="Q60" s="227"/>
      <c r="R60" s="227"/>
      <c r="S60" s="227"/>
      <c r="T60" s="224"/>
      <c r="U60" s="224"/>
      <c r="V60" s="224"/>
      <c r="W60" s="224"/>
      <c r="X60" s="224"/>
      <c r="Y60" s="224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</row>
    <row r="61" spans="1:41" ht="15.75" x14ac:dyDescent="0.25">
      <c r="A61" s="24"/>
      <c r="B61" s="30" t="s">
        <v>87</v>
      </c>
      <c r="C61" s="191"/>
      <c r="D61" s="49"/>
      <c r="E61" s="154"/>
      <c r="F61" s="145"/>
      <c r="G61" s="154"/>
      <c r="H61" s="49"/>
      <c r="I61" s="329"/>
      <c r="J61" s="319"/>
      <c r="K61" s="322"/>
      <c r="L61" s="326"/>
      <c r="M61" s="326"/>
      <c r="N61" s="319"/>
      <c r="O61" s="227"/>
      <c r="P61" s="227"/>
      <c r="Q61" s="227"/>
      <c r="R61" s="227"/>
      <c r="S61" s="227"/>
      <c r="T61" s="224"/>
      <c r="U61" s="224"/>
      <c r="V61" s="224"/>
      <c r="W61" s="224"/>
      <c r="X61" s="224"/>
      <c r="Y61" s="224"/>
      <c r="Z61" s="221"/>
      <c r="AA61" s="221"/>
      <c r="AB61" s="221"/>
      <c r="AC61" s="221"/>
      <c r="AD61" s="221"/>
      <c r="AE61" s="222"/>
      <c r="AF61" s="221"/>
      <c r="AG61" s="221"/>
      <c r="AH61" s="221"/>
      <c r="AI61" s="221"/>
      <c r="AJ61" s="221"/>
      <c r="AK61" s="221"/>
      <c r="AL61" s="221"/>
      <c r="AM61" s="221"/>
      <c r="AN61" s="221"/>
      <c r="AO61" s="221"/>
    </row>
    <row r="62" spans="1:41" ht="15.75" x14ac:dyDescent="0.25">
      <c r="A62" s="42" t="s">
        <v>88</v>
      </c>
      <c r="B62" s="46" t="s">
        <v>89</v>
      </c>
      <c r="C62" s="59">
        <f>D62*9489*5</f>
        <v>400435.79999999993</v>
      </c>
      <c r="D62" s="44">
        <v>8.44</v>
      </c>
      <c r="E62" s="54">
        <f>F62*9489*5</f>
        <v>400435.79999999993</v>
      </c>
      <c r="F62" s="144">
        <v>8.44</v>
      </c>
      <c r="G62" s="54">
        <f>C62-E62</f>
        <v>0</v>
      </c>
      <c r="H62" s="44">
        <f>D62-F62</f>
        <v>0</v>
      </c>
      <c r="I62" s="328"/>
      <c r="J62" s="319"/>
      <c r="K62" s="322"/>
      <c r="L62" s="326"/>
      <c r="M62" s="326"/>
      <c r="N62" s="319"/>
      <c r="O62" s="227"/>
      <c r="P62" s="227"/>
      <c r="Q62" s="227"/>
      <c r="R62" s="227"/>
      <c r="S62" s="227"/>
      <c r="T62" s="224"/>
      <c r="U62" s="224"/>
      <c r="V62" s="224"/>
      <c r="W62" s="224"/>
      <c r="X62" s="224"/>
      <c r="Y62" s="224"/>
      <c r="Z62" s="221"/>
      <c r="AA62" s="221"/>
      <c r="AB62" s="221"/>
      <c r="AC62" s="221"/>
      <c r="AD62" s="221"/>
      <c r="AE62" s="222"/>
      <c r="AF62" s="221"/>
      <c r="AG62" s="221"/>
      <c r="AH62" s="221"/>
      <c r="AI62" s="221"/>
      <c r="AJ62" s="221"/>
      <c r="AK62" s="221"/>
      <c r="AL62" s="221"/>
      <c r="AM62" s="221"/>
      <c r="AN62" s="221"/>
      <c r="AO62" s="221"/>
    </row>
    <row r="63" spans="1:41" ht="15.75" x14ac:dyDescent="0.25">
      <c r="A63" s="39" t="s">
        <v>90</v>
      </c>
      <c r="B63" s="30" t="s">
        <v>91</v>
      </c>
      <c r="C63" s="61"/>
      <c r="D63" s="40"/>
      <c r="E63" s="60"/>
      <c r="F63" s="143"/>
      <c r="G63" s="60"/>
      <c r="H63" s="40"/>
      <c r="I63" s="329"/>
      <c r="J63" s="318"/>
      <c r="K63" s="318"/>
      <c r="L63" s="320"/>
      <c r="M63" s="320"/>
      <c r="N63" s="319"/>
      <c r="O63" s="227"/>
      <c r="P63" s="227"/>
      <c r="Q63" s="227"/>
      <c r="R63" s="227"/>
      <c r="S63" s="227"/>
      <c r="T63" s="224"/>
      <c r="U63" s="224"/>
      <c r="V63" s="224"/>
      <c r="W63" s="224"/>
      <c r="X63" s="224"/>
      <c r="Y63" s="224"/>
      <c r="Z63" s="221"/>
      <c r="AA63" s="221"/>
      <c r="AB63" s="221"/>
      <c r="AC63" s="221"/>
      <c r="AD63" s="221"/>
      <c r="AE63" s="222"/>
      <c r="AF63" s="221"/>
      <c r="AG63" s="221"/>
      <c r="AH63" s="221"/>
      <c r="AI63" s="221"/>
      <c r="AJ63" s="221"/>
      <c r="AK63" s="221"/>
      <c r="AL63" s="221"/>
      <c r="AM63" s="221"/>
      <c r="AN63" s="221"/>
      <c r="AO63" s="221"/>
    </row>
    <row r="64" spans="1:41" ht="15.75" x14ac:dyDescent="0.25">
      <c r="A64" s="24" t="s">
        <v>3</v>
      </c>
      <c r="B64" s="30" t="s">
        <v>92</v>
      </c>
      <c r="C64" s="61"/>
      <c r="D64" s="40"/>
      <c r="E64" s="60"/>
      <c r="F64" s="143"/>
      <c r="G64" s="60"/>
      <c r="H64" s="40"/>
      <c r="I64" s="329"/>
      <c r="J64" s="319"/>
      <c r="K64" s="318"/>
      <c r="L64" s="319"/>
      <c r="M64" s="319"/>
      <c r="N64" s="319"/>
      <c r="O64" s="227"/>
      <c r="P64" s="227"/>
      <c r="Q64" s="227"/>
      <c r="R64" s="227"/>
      <c r="S64" s="227"/>
      <c r="T64" s="224"/>
      <c r="U64" s="224"/>
      <c r="V64" s="224"/>
      <c r="W64" s="224"/>
      <c r="X64" s="224"/>
      <c r="Y64" s="224"/>
      <c r="Z64" s="221"/>
      <c r="AA64" s="221"/>
      <c r="AB64" s="221"/>
      <c r="AC64" s="221"/>
      <c r="AD64" s="221"/>
      <c r="AE64" s="222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</row>
    <row r="65" spans="1:41" ht="15.75" x14ac:dyDescent="0.25">
      <c r="A65" s="24"/>
      <c r="B65" s="30"/>
      <c r="C65" s="191"/>
      <c r="D65" s="49"/>
      <c r="E65" s="154"/>
      <c r="F65" s="145"/>
      <c r="G65" s="154"/>
      <c r="H65" s="49"/>
      <c r="I65" s="329"/>
      <c r="J65" s="319"/>
      <c r="K65" s="319"/>
      <c r="L65" s="319"/>
      <c r="M65" s="319"/>
      <c r="N65" s="319"/>
      <c r="O65" s="227"/>
      <c r="P65" s="227"/>
      <c r="Q65" s="227"/>
      <c r="R65" s="227"/>
      <c r="S65" s="227"/>
      <c r="T65" s="224"/>
      <c r="U65" s="224"/>
      <c r="V65" s="224"/>
      <c r="W65" s="224"/>
      <c r="X65" s="224"/>
      <c r="Y65" s="224"/>
      <c r="Z65" s="221"/>
      <c r="AA65" s="221"/>
      <c r="AB65" s="221"/>
      <c r="AC65" s="221"/>
      <c r="AD65" s="221"/>
      <c r="AE65" s="222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</row>
    <row r="66" spans="1:41" ht="15.75" x14ac:dyDescent="0.25">
      <c r="A66" s="50" t="s">
        <v>93</v>
      </c>
      <c r="B66" s="46" t="s">
        <v>127</v>
      </c>
      <c r="C66" s="194"/>
      <c r="D66" s="121"/>
      <c r="E66" s="161"/>
      <c r="F66" s="121"/>
      <c r="G66" s="161"/>
      <c r="H66" s="51"/>
      <c r="I66" s="329"/>
      <c r="J66" s="327"/>
      <c r="K66" s="319"/>
      <c r="L66" s="319"/>
      <c r="M66" s="319"/>
      <c r="N66" s="319"/>
      <c r="O66" s="227"/>
      <c r="P66" s="227"/>
      <c r="Q66" s="227"/>
      <c r="R66" s="227"/>
      <c r="S66" s="227"/>
      <c r="T66" s="224"/>
      <c r="U66" s="224"/>
      <c r="V66" s="224"/>
      <c r="W66" s="224"/>
      <c r="X66" s="224"/>
      <c r="Y66" s="227"/>
      <c r="Z66" s="221"/>
      <c r="AA66" s="221"/>
      <c r="AB66" s="221"/>
      <c r="AC66" s="221"/>
      <c r="AD66" s="221"/>
      <c r="AE66" s="222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</row>
    <row r="67" spans="1:41" ht="15.75" x14ac:dyDescent="0.25">
      <c r="A67" s="63" t="s">
        <v>90</v>
      </c>
      <c r="B67" s="30" t="s">
        <v>128</v>
      </c>
      <c r="C67" s="191"/>
      <c r="D67" s="145"/>
      <c r="E67" s="154"/>
      <c r="F67" s="145"/>
      <c r="G67" s="154"/>
      <c r="H67" s="49"/>
      <c r="I67" s="328"/>
      <c r="J67" s="327"/>
      <c r="K67" s="319"/>
      <c r="L67" s="319"/>
      <c r="M67" s="319"/>
      <c r="N67" s="319"/>
      <c r="O67" s="227"/>
      <c r="P67" s="227"/>
      <c r="Q67" s="227"/>
      <c r="R67" s="227"/>
      <c r="S67" s="227"/>
      <c r="T67" s="224"/>
      <c r="U67" s="224"/>
      <c r="V67" s="224"/>
      <c r="W67" s="224"/>
      <c r="X67" s="227"/>
      <c r="Y67" s="227"/>
      <c r="Z67" s="221"/>
      <c r="AA67" s="221"/>
      <c r="AB67" s="221"/>
      <c r="AC67" s="221"/>
      <c r="AD67" s="221"/>
      <c r="AE67" s="222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</row>
    <row r="68" spans="1:41" ht="15.75" x14ac:dyDescent="0.25">
      <c r="A68" s="122" t="s">
        <v>129</v>
      </c>
      <c r="B68" s="30" t="s">
        <v>130</v>
      </c>
      <c r="C68" s="191"/>
      <c r="D68" s="145"/>
      <c r="E68" s="154"/>
      <c r="F68" s="145"/>
      <c r="G68" s="154"/>
      <c r="H68" s="49"/>
      <c r="I68" s="328"/>
      <c r="J68" s="327"/>
      <c r="K68" s="319"/>
      <c r="L68" s="319"/>
      <c r="M68" s="319"/>
      <c r="N68" s="319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1"/>
      <c r="AA68" s="221"/>
      <c r="AB68" s="221"/>
      <c r="AC68" s="221"/>
      <c r="AD68" s="221"/>
      <c r="AE68" s="222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</row>
    <row r="69" spans="1:41" ht="15.75" x14ac:dyDescent="0.25">
      <c r="A69" s="24"/>
      <c r="B69" s="30" t="s">
        <v>131</v>
      </c>
      <c r="C69" s="191"/>
      <c r="D69" s="145"/>
      <c r="E69" s="154"/>
      <c r="F69" s="145"/>
      <c r="G69" s="154"/>
      <c r="H69" s="49"/>
      <c r="I69" s="328"/>
      <c r="J69" s="327"/>
      <c r="K69" s="319"/>
      <c r="L69" s="319"/>
      <c r="M69" s="319"/>
      <c r="N69" s="319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1"/>
      <c r="AA69" s="221"/>
      <c r="AB69" s="221"/>
      <c r="AC69" s="221"/>
      <c r="AD69" s="221"/>
      <c r="AE69" s="222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</row>
    <row r="70" spans="1:41" ht="15.75" x14ac:dyDescent="0.25">
      <c r="A70" s="24"/>
      <c r="B70" s="30" t="s">
        <v>132</v>
      </c>
      <c r="C70" s="191"/>
      <c r="D70" s="145"/>
      <c r="E70" s="154"/>
      <c r="F70" s="145"/>
      <c r="G70" s="154"/>
      <c r="H70" s="49"/>
      <c r="I70" s="328"/>
      <c r="J70" s="327"/>
      <c r="K70" s="319"/>
      <c r="L70" s="319"/>
      <c r="M70" s="319"/>
      <c r="N70" s="319"/>
      <c r="O70" s="227"/>
      <c r="P70" s="227"/>
      <c r="Q70" s="227"/>
      <c r="R70" s="227"/>
      <c r="S70" s="227"/>
      <c r="T70" s="224"/>
      <c r="U70" s="224"/>
      <c r="V70" s="224"/>
      <c r="W70" s="224"/>
      <c r="X70" s="224"/>
      <c r="Y70" s="224"/>
      <c r="Z70" s="221"/>
      <c r="AA70" s="221"/>
      <c r="AB70" s="221"/>
      <c r="AC70" s="221"/>
      <c r="AD70" s="221"/>
      <c r="AE70" s="222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</row>
    <row r="71" spans="1:41" x14ac:dyDescent="0.25">
      <c r="A71" s="24"/>
      <c r="B71" s="30" t="s">
        <v>133</v>
      </c>
      <c r="C71" s="191"/>
      <c r="D71" s="145"/>
      <c r="E71" s="154"/>
      <c r="F71" s="145"/>
      <c r="G71" s="154"/>
      <c r="H71" s="49"/>
      <c r="I71" s="328"/>
      <c r="J71" s="327"/>
      <c r="K71" s="327"/>
      <c r="L71" s="327"/>
      <c r="M71" s="327"/>
      <c r="N71" s="327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2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</row>
    <row r="72" spans="1:41" x14ac:dyDescent="0.25">
      <c r="A72" s="24"/>
      <c r="B72" s="30" t="s">
        <v>134</v>
      </c>
      <c r="C72" s="191"/>
      <c r="D72" s="145"/>
      <c r="E72" s="154"/>
      <c r="F72" s="145"/>
      <c r="G72" s="154"/>
      <c r="H72" s="49"/>
      <c r="I72" s="329"/>
      <c r="J72" s="327"/>
      <c r="K72" s="327"/>
      <c r="L72" s="327"/>
      <c r="M72" s="327"/>
      <c r="N72" s="327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35"/>
      <c r="AE72" s="236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</row>
    <row r="73" spans="1:41" x14ac:dyDescent="0.25">
      <c r="A73" s="24"/>
      <c r="B73" s="30" t="s">
        <v>135</v>
      </c>
      <c r="C73" s="191"/>
      <c r="D73" s="145"/>
      <c r="E73" s="154"/>
      <c r="F73" s="145"/>
      <c r="G73" s="154"/>
      <c r="H73" s="49"/>
      <c r="I73" s="328"/>
      <c r="J73" s="327"/>
      <c r="K73" s="327"/>
      <c r="L73" s="327"/>
      <c r="M73" s="327"/>
      <c r="N73" s="327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2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</row>
    <row r="74" spans="1:41" x14ac:dyDescent="0.25">
      <c r="A74" s="24"/>
      <c r="B74" s="30" t="s">
        <v>136</v>
      </c>
      <c r="C74" s="191"/>
      <c r="D74" s="145"/>
      <c r="E74" s="154"/>
      <c r="F74" s="145"/>
      <c r="G74" s="154"/>
      <c r="H74" s="49"/>
      <c r="I74" s="328"/>
      <c r="J74" s="327"/>
      <c r="K74" s="327"/>
      <c r="L74" s="327"/>
      <c r="M74" s="327"/>
      <c r="N74" s="327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2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</row>
    <row r="75" spans="1:41" x14ac:dyDescent="0.25">
      <c r="A75" s="24"/>
      <c r="B75" s="30" t="s">
        <v>137</v>
      </c>
      <c r="C75" s="191"/>
      <c r="D75" s="145"/>
      <c r="E75" s="154"/>
      <c r="F75" s="145"/>
      <c r="G75" s="154"/>
      <c r="H75" s="49"/>
      <c r="I75" s="328"/>
      <c r="J75" s="327"/>
      <c r="K75" s="327"/>
      <c r="L75" s="327"/>
      <c r="M75" s="327"/>
      <c r="N75" s="327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2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</row>
    <row r="76" spans="1:41" x14ac:dyDescent="0.25">
      <c r="A76" s="24"/>
      <c r="B76" s="30" t="s">
        <v>138</v>
      </c>
      <c r="C76" s="191"/>
      <c r="D76" s="145"/>
      <c r="E76" s="154"/>
      <c r="F76" s="145"/>
      <c r="G76" s="154"/>
      <c r="H76" s="49"/>
      <c r="I76" s="328"/>
      <c r="J76" s="327"/>
      <c r="K76" s="327"/>
      <c r="L76" s="327"/>
      <c r="M76" s="327"/>
      <c r="N76" s="327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2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</row>
    <row r="77" spans="1:41" x14ac:dyDescent="0.25">
      <c r="A77" s="24"/>
      <c r="B77" s="30" t="s">
        <v>139</v>
      </c>
      <c r="C77" s="191"/>
      <c r="D77" s="145"/>
      <c r="E77" s="154"/>
      <c r="F77" s="145"/>
      <c r="G77" s="154"/>
      <c r="H77" s="49"/>
      <c r="I77" s="328"/>
      <c r="J77" s="327"/>
      <c r="K77" s="327"/>
      <c r="L77" s="327"/>
      <c r="M77" s="327"/>
      <c r="N77" s="327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</row>
    <row r="78" spans="1:41" x14ac:dyDescent="0.25">
      <c r="A78" s="24"/>
      <c r="B78" s="30" t="s">
        <v>147</v>
      </c>
      <c r="C78" s="191"/>
      <c r="D78" s="145"/>
      <c r="E78" s="154"/>
      <c r="F78" s="145"/>
      <c r="G78" s="154"/>
      <c r="H78" s="49"/>
      <c r="I78" s="328"/>
      <c r="J78" s="327"/>
      <c r="K78" s="327"/>
      <c r="L78" s="327"/>
      <c r="M78" s="327"/>
      <c r="N78" s="327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</row>
    <row r="79" spans="1:41" x14ac:dyDescent="0.25">
      <c r="A79" s="27"/>
      <c r="B79" s="48"/>
      <c r="C79" s="192"/>
      <c r="D79" s="157"/>
      <c r="E79" s="155"/>
      <c r="F79" s="157"/>
      <c r="G79" s="155"/>
      <c r="H79" s="156"/>
      <c r="I79" s="328"/>
      <c r="J79" s="327"/>
      <c r="K79" s="327"/>
      <c r="L79" s="327"/>
      <c r="M79" s="327"/>
      <c r="N79" s="327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</row>
    <row r="80" spans="1:41" x14ac:dyDescent="0.25">
      <c r="A80" s="52" t="s">
        <v>94</v>
      </c>
      <c r="B80" s="46" t="s">
        <v>95</v>
      </c>
      <c r="C80" s="194"/>
      <c r="D80" s="121"/>
      <c r="E80" s="161"/>
      <c r="F80" s="121"/>
      <c r="G80" s="161"/>
      <c r="H80" s="51"/>
      <c r="I80" s="328"/>
      <c r="J80" s="327"/>
      <c r="K80" s="327"/>
      <c r="L80" s="327"/>
      <c r="M80" s="327"/>
      <c r="N80" s="327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</row>
    <row r="81" spans="1:41" x14ac:dyDescent="0.25">
      <c r="A81" s="24" t="s">
        <v>90</v>
      </c>
      <c r="B81" s="30" t="s">
        <v>140</v>
      </c>
      <c r="C81" s="191"/>
      <c r="D81" s="145"/>
      <c r="E81" s="154"/>
      <c r="F81" s="145"/>
      <c r="G81" s="154"/>
      <c r="H81" s="49"/>
      <c r="I81" s="328"/>
      <c r="J81" s="327"/>
      <c r="K81" s="327"/>
      <c r="L81" s="327"/>
      <c r="M81" s="327"/>
      <c r="N81" s="327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</row>
    <row r="82" spans="1:41" x14ac:dyDescent="0.25">
      <c r="A82" s="24" t="s">
        <v>141</v>
      </c>
      <c r="B82" s="30" t="s">
        <v>142</v>
      </c>
      <c r="C82" s="191"/>
      <c r="D82" s="145"/>
      <c r="E82" s="154"/>
      <c r="F82" s="145"/>
      <c r="G82" s="154"/>
      <c r="H82" s="49"/>
      <c r="I82" s="328"/>
      <c r="J82" s="327"/>
      <c r="K82" s="327"/>
      <c r="L82" s="327"/>
      <c r="M82" s="327"/>
      <c r="N82" s="327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</row>
    <row r="83" spans="1:41" x14ac:dyDescent="0.25">
      <c r="A83" s="24"/>
      <c r="B83" s="30" t="s">
        <v>143</v>
      </c>
      <c r="C83" s="191"/>
      <c r="D83" s="145"/>
      <c r="E83" s="154"/>
      <c r="F83" s="145"/>
      <c r="G83" s="154"/>
      <c r="H83" s="49"/>
      <c r="I83" s="328"/>
      <c r="J83" s="327"/>
      <c r="K83" s="327"/>
      <c r="L83" s="327"/>
      <c r="M83" s="327"/>
      <c r="N83" s="327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</row>
    <row r="84" spans="1:41" x14ac:dyDescent="0.25">
      <c r="A84" s="24"/>
      <c r="B84" s="30" t="s">
        <v>144</v>
      </c>
      <c r="C84" s="191"/>
      <c r="D84" s="145"/>
      <c r="E84" s="154"/>
      <c r="F84" s="145"/>
      <c r="G84" s="154"/>
      <c r="H84" s="49"/>
      <c r="I84" s="328"/>
      <c r="J84" s="327"/>
      <c r="K84" s="327"/>
      <c r="L84" s="327"/>
      <c r="M84" s="327"/>
      <c r="N84" s="327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</row>
    <row r="85" spans="1:41" x14ac:dyDescent="0.25">
      <c r="A85" s="24"/>
      <c r="B85" s="30" t="s">
        <v>145</v>
      </c>
      <c r="C85" s="191"/>
      <c r="D85" s="145"/>
      <c r="E85" s="154"/>
      <c r="F85" s="145"/>
      <c r="G85" s="154"/>
      <c r="H85" s="49"/>
      <c r="I85" s="328"/>
      <c r="J85" s="327"/>
      <c r="K85" s="327"/>
      <c r="L85" s="327"/>
      <c r="M85" s="327"/>
      <c r="N85" s="327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</row>
    <row r="86" spans="1:41" x14ac:dyDescent="0.25">
      <c r="A86" s="24"/>
      <c r="B86" s="30" t="s">
        <v>146</v>
      </c>
      <c r="C86" s="191"/>
      <c r="D86" s="145"/>
      <c r="E86" s="154"/>
      <c r="F86" s="145"/>
      <c r="G86" s="154"/>
      <c r="H86" s="49"/>
      <c r="I86" s="328"/>
      <c r="J86" s="327"/>
      <c r="K86" s="327"/>
      <c r="L86" s="327"/>
      <c r="M86" s="327"/>
      <c r="N86" s="327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</row>
    <row r="87" spans="1:41" x14ac:dyDescent="0.25">
      <c r="A87" s="24"/>
      <c r="B87" s="30" t="s">
        <v>148</v>
      </c>
      <c r="C87" s="191"/>
      <c r="D87" s="145"/>
      <c r="E87" s="154"/>
      <c r="F87" s="145"/>
      <c r="G87" s="154"/>
      <c r="H87" s="49"/>
      <c r="I87" s="328"/>
      <c r="J87" s="327"/>
      <c r="K87" s="327"/>
      <c r="L87" s="327"/>
      <c r="M87" s="327"/>
      <c r="N87" s="327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</row>
    <row r="88" spans="1:41" x14ac:dyDescent="0.25">
      <c r="A88" s="27"/>
      <c r="B88" s="48"/>
      <c r="C88" s="192"/>
      <c r="D88" s="157"/>
      <c r="E88" s="155"/>
      <c r="F88" s="157"/>
      <c r="G88" s="155"/>
      <c r="H88" s="156"/>
      <c r="I88" s="328"/>
      <c r="J88" s="327"/>
      <c r="K88" s="327"/>
      <c r="L88" s="327"/>
      <c r="M88" s="327"/>
      <c r="N88" s="327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</row>
    <row r="89" spans="1:41" x14ac:dyDescent="0.25">
      <c r="A89" s="42" t="s">
        <v>104</v>
      </c>
      <c r="B89" s="46" t="s">
        <v>106</v>
      </c>
      <c r="C89" s="59">
        <f>D89*9489*5</f>
        <v>4744.5</v>
      </c>
      <c r="D89" s="53">
        <v>0.1</v>
      </c>
      <c r="E89" s="54">
        <v>5543.63</v>
      </c>
      <c r="F89" s="143">
        <f>E89/5/B12</f>
        <v>0.11684329223311203</v>
      </c>
      <c r="G89" s="54">
        <f>C89-E89</f>
        <v>-799.13000000000011</v>
      </c>
      <c r="H89" s="44">
        <f>D89-F89</f>
        <v>-1.6843292233112026E-2</v>
      </c>
      <c r="I89" s="328" t="s">
        <v>189</v>
      </c>
      <c r="J89" s="327"/>
      <c r="K89" s="327"/>
      <c r="L89" s="327"/>
      <c r="M89" s="327"/>
      <c r="N89" s="327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</row>
    <row r="90" spans="1:41" x14ac:dyDescent="0.25">
      <c r="A90" s="39" t="s">
        <v>105</v>
      </c>
      <c r="B90" s="30" t="s">
        <v>107</v>
      </c>
      <c r="C90" s="191"/>
      <c r="D90" s="49"/>
      <c r="E90" s="154"/>
      <c r="F90" s="143"/>
      <c r="G90" s="154"/>
      <c r="H90" s="49"/>
      <c r="I90" s="328"/>
      <c r="J90" s="330"/>
      <c r="K90" s="330"/>
      <c r="L90" s="330"/>
      <c r="M90" s="330"/>
      <c r="N90" s="330"/>
    </row>
    <row r="91" spans="1:41" x14ac:dyDescent="0.25">
      <c r="A91" s="42" t="s">
        <v>108</v>
      </c>
      <c r="B91" s="80" t="s">
        <v>97</v>
      </c>
      <c r="C91" s="59">
        <f>D91*9489*5</f>
        <v>100108.94999999998</v>
      </c>
      <c r="D91" s="53">
        <v>2.11</v>
      </c>
      <c r="E91" s="54">
        <v>99828.3</v>
      </c>
      <c r="F91" s="144">
        <f>E91/5/B12</f>
        <v>2.1040847296870058</v>
      </c>
      <c r="G91" s="54">
        <f>C91-E91</f>
        <v>280.64999999997963</v>
      </c>
      <c r="H91" s="44">
        <f>D91-F91</f>
        <v>5.9152703129941031E-3</v>
      </c>
      <c r="I91" s="328" t="s">
        <v>111</v>
      </c>
      <c r="J91" s="330"/>
      <c r="K91" s="330"/>
      <c r="L91" s="330"/>
      <c r="M91" s="330"/>
      <c r="N91" s="330"/>
    </row>
    <row r="92" spans="1:41" x14ac:dyDescent="0.25">
      <c r="A92" s="39" t="s">
        <v>103</v>
      </c>
      <c r="B92" s="79"/>
      <c r="C92" s="191"/>
      <c r="D92" s="49"/>
      <c r="E92" s="154"/>
      <c r="F92" s="145"/>
      <c r="G92" s="154"/>
      <c r="H92" s="49"/>
      <c r="I92" s="328"/>
      <c r="J92" s="330"/>
      <c r="K92" s="330"/>
      <c r="L92" s="330"/>
      <c r="M92" s="330"/>
      <c r="N92" s="330"/>
    </row>
    <row r="93" spans="1:41" x14ac:dyDescent="0.25">
      <c r="A93" s="42" t="s">
        <v>176</v>
      </c>
      <c r="B93" s="46" t="s">
        <v>75</v>
      </c>
      <c r="C93" s="59">
        <f>D93*9489*5</f>
        <v>18029.100000000002</v>
      </c>
      <c r="D93" s="59">
        <v>0.38</v>
      </c>
      <c r="E93" s="54">
        <f>F93*9489*5</f>
        <v>18029.100000000002</v>
      </c>
      <c r="F93" s="144">
        <v>0.38</v>
      </c>
      <c r="G93" s="54">
        <f>C93-E93</f>
        <v>0</v>
      </c>
      <c r="H93" s="44">
        <f>D93-F93</f>
        <v>0</v>
      </c>
      <c r="I93" s="328"/>
      <c r="J93" s="330"/>
      <c r="K93" s="330"/>
      <c r="L93" s="330"/>
      <c r="M93" s="330"/>
      <c r="N93" s="330"/>
    </row>
    <row r="94" spans="1:41" x14ac:dyDescent="0.25">
      <c r="A94" s="47"/>
      <c r="B94" s="48"/>
      <c r="C94" s="61"/>
      <c r="D94" s="143"/>
      <c r="E94" s="158"/>
      <c r="F94" s="143"/>
      <c r="G94" s="60"/>
      <c r="H94" s="40"/>
      <c r="I94" s="329"/>
      <c r="J94" s="330"/>
      <c r="K94" s="330"/>
      <c r="L94" s="330"/>
      <c r="M94" s="330"/>
      <c r="N94" s="330"/>
    </row>
    <row r="95" spans="1:41" x14ac:dyDescent="0.25">
      <c r="A95" s="42" t="s">
        <v>177</v>
      </c>
      <c r="B95" s="46" t="s">
        <v>75</v>
      </c>
      <c r="C95" s="59">
        <f>D95*9489*5</f>
        <v>18503.55</v>
      </c>
      <c r="D95" s="59">
        <v>0.39</v>
      </c>
      <c r="E95" s="54">
        <f>F95*9489*5</f>
        <v>18503.55</v>
      </c>
      <c r="F95" s="144">
        <v>0.39</v>
      </c>
      <c r="G95" s="54">
        <f>C95-E95</f>
        <v>0</v>
      </c>
      <c r="H95" s="44">
        <f>D95-F95</f>
        <v>0</v>
      </c>
      <c r="I95" s="328"/>
      <c r="J95" s="330"/>
      <c r="K95" s="330"/>
      <c r="L95" s="330"/>
      <c r="M95" s="330"/>
      <c r="N95" s="330"/>
    </row>
    <row r="96" spans="1:41" x14ac:dyDescent="0.25">
      <c r="A96" s="39" t="s">
        <v>173</v>
      </c>
      <c r="B96" s="30"/>
      <c r="C96" s="61"/>
      <c r="D96" s="143"/>
      <c r="E96" s="60"/>
      <c r="F96" s="143"/>
      <c r="G96" s="60"/>
      <c r="H96" s="40"/>
      <c r="I96" s="329"/>
      <c r="J96" s="330"/>
      <c r="K96" s="330"/>
      <c r="L96" s="330"/>
      <c r="M96" s="330"/>
      <c r="N96" s="330"/>
    </row>
    <row r="97" spans="1:14" x14ac:dyDescent="0.25">
      <c r="A97" s="42" t="s">
        <v>178</v>
      </c>
      <c r="B97" s="46" t="s">
        <v>75</v>
      </c>
      <c r="C97" s="59">
        <f>D97*9489*5</f>
        <v>19926.899999999998</v>
      </c>
      <c r="D97" s="146">
        <v>0.42</v>
      </c>
      <c r="E97" s="54">
        <f>F97*9489*5</f>
        <v>19926.899999999998</v>
      </c>
      <c r="F97" s="146">
        <v>0.42</v>
      </c>
      <c r="G97" s="54">
        <f>C97-E97</f>
        <v>0</v>
      </c>
      <c r="H97" s="44">
        <f>D97-F97</f>
        <v>0</v>
      </c>
      <c r="I97" s="329"/>
      <c r="J97" s="330"/>
      <c r="K97" s="330"/>
      <c r="L97" s="330"/>
      <c r="M97" s="330"/>
      <c r="N97" s="330"/>
    </row>
    <row r="98" spans="1:14" x14ac:dyDescent="0.25">
      <c r="A98" s="47" t="s">
        <v>122</v>
      </c>
      <c r="B98" s="48"/>
      <c r="C98" s="193"/>
      <c r="D98" s="160"/>
      <c r="E98" s="158"/>
      <c r="F98" s="160"/>
      <c r="G98" s="158"/>
      <c r="H98" s="159"/>
      <c r="I98" s="329"/>
      <c r="J98" s="330"/>
      <c r="K98" s="330"/>
      <c r="L98" s="330"/>
      <c r="M98" s="330"/>
      <c r="N98" s="330"/>
    </row>
    <row r="99" spans="1:14" x14ac:dyDescent="0.25">
      <c r="A99" s="42" t="s">
        <v>179</v>
      </c>
      <c r="B99" s="30" t="s">
        <v>75</v>
      </c>
      <c r="C99" s="59">
        <f>D99*9489*5</f>
        <v>20875.8</v>
      </c>
      <c r="D99" s="53">
        <v>0.44</v>
      </c>
      <c r="E99" s="54">
        <f>F99*9489*5</f>
        <v>20875.8</v>
      </c>
      <c r="F99" s="143">
        <v>0.44</v>
      </c>
      <c r="G99" s="54">
        <f>C99-E99</f>
        <v>0</v>
      </c>
      <c r="H99" s="44">
        <f>D99-F99</f>
        <v>0</v>
      </c>
      <c r="I99" s="329"/>
      <c r="J99" s="330"/>
      <c r="K99" s="330"/>
      <c r="L99" s="330"/>
      <c r="M99" s="330"/>
      <c r="N99" s="330"/>
    </row>
    <row r="100" spans="1:14" x14ac:dyDescent="0.25">
      <c r="A100" s="47" t="s">
        <v>163</v>
      </c>
      <c r="B100" s="30"/>
      <c r="C100" s="193"/>
      <c r="D100" s="163"/>
      <c r="E100" s="158"/>
      <c r="F100" s="143"/>
      <c r="G100" s="158"/>
      <c r="H100" s="159"/>
      <c r="I100" s="329"/>
      <c r="J100" s="330"/>
      <c r="K100" s="330"/>
      <c r="L100" s="330"/>
      <c r="M100" s="330"/>
      <c r="N100" s="330"/>
    </row>
    <row r="101" spans="1:14" x14ac:dyDescent="0.25">
      <c r="A101" s="42" t="s">
        <v>180</v>
      </c>
      <c r="B101" s="46" t="s">
        <v>75</v>
      </c>
      <c r="C101" s="59">
        <f>D101*9489*5</f>
        <v>5693.4000000000005</v>
      </c>
      <c r="D101" s="146">
        <v>0.12</v>
      </c>
      <c r="E101" s="54">
        <f>F101*5*B12</f>
        <v>0</v>
      </c>
      <c r="F101" s="146">
        <v>0</v>
      </c>
      <c r="G101" s="54">
        <f>C101-E101</f>
        <v>5693.4000000000005</v>
      </c>
      <c r="H101" s="44">
        <f>D101-F101</f>
        <v>0.12</v>
      </c>
      <c r="I101" s="328" t="s">
        <v>120</v>
      </c>
      <c r="J101" s="330"/>
      <c r="K101" s="330"/>
      <c r="L101" s="330"/>
      <c r="M101" s="330"/>
      <c r="N101" s="330"/>
    </row>
    <row r="102" spans="1:14" x14ac:dyDescent="0.25">
      <c r="A102" s="47" t="s">
        <v>174</v>
      </c>
      <c r="B102" s="48"/>
      <c r="C102" s="193"/>
      <c r="D102" s="160"/>
      <c r="E102" s="158"/>
      <c r="F102" s="160"/>
      <c r="G102" s="158"/>
      <c r="H102" s="159"/>
      <c r="I102" s="329"/>
      <c r="J102" s="330"/>
      <c r="K102" s="330"/>
      <c r="L102" s="330"/>
      <c r="M102" s="330"/>
      <c r="N102" s="330"/>
    </row>
    <row r="103" spans="1:14" x14ac:dyDescent="0.25">
      <c r="A103" s="42" t="s">
        <v>162</v>
      </c>
      <c r="B103" s="30" t="s">
        <v>75</v>
      </c>
      <c r="C103" s="59">
        <f>D103*9489*5</f>
        <v>37007.1</v>
      </c>
      <c r="D103" s="53">
        <v>0.78</v>
      </c>
      <c r="E103" s="54">
        <f>F103*9489*5</f>
        <v>37007.1</v>
      </c>
      <c r="F103" s="143">
        <v>0.78</v>
      </c>
      <c r="G103" s="54">
        <f>C103-E103</f>
        <v>0</v>
      </c>
      <c r="H103" s="44">
        <f>D103-F103</f>
        <v>0</v>
      </c>
      <c r="I103" s="329"/>
      <c r="J103" s="330"/>
      <c r="K103" s="330"/>
      <c r="L103" s="330"/>
      <c r="M103" s="330"/>
      <c r="N103" s="330"/>
    </row>
    <row r="104" spans="1:14" x14ac:dyDescent="0.25">
      <c r="A104" s="47" t="s">
        <v>175</v>
      </c>
      <c r="B104" s="30"/>
      <c r="C104" s="193"/>
      <c r="D104" s="163"/>
      <c r="E104" s="158"/>
      <c r="F104" s="143"/>
      <c r="G104" s="158"/>
      <c r="H104" s="159"/>
      <c r="I104" s="329"/>
      <c r="J104" s="330"/>
      <c r="K104" s="330"/>
      <c r="L104" s="330"/>
      <c r="M104" s="330"/>
      <c r="N104" s="330"/>
    </row>
    <row r="105" spans="1:14" x14ac:dyDescent="0.25">
      <c r="A105" s="42" t="s">
        <v>156</v>
      </c>
      <c r="B105" s="46"/>
      <c r="C105" s="59">
        <f>D105*9489*5</f>
        <v>171276.45</v>
      </c>
      <c r="D105" s="53">
        <v>3.61</v>
      </c>
      <c r="E105" s="54">
        <f>F105*9489*5</f>
        <v>171276.45</v>
      </c>
      <c r="F105" s="144">
        <v>3.61</v>
      </c>
      <c r="G105" s="54">
        <f>C105-E105</f>
        <v>0</v>
      </c>
      <c r="H105" s="44">
        <f>D105-F105</f>
        <v>0</v>
      </c>
      <c r="I105" s="329"/>
      <c r="J105" s="330"/>
      <c r="K105" s="330"/>
      <c r="L105" s="330"/>
      <c r="M105" s="330"/>
      <c r="N105" s="330"/>
    </row>
    <row r="106" spans="1:14" x14ac:dyDescent="0.25">
      <c r="A106" s="39" t="s">
        <v>123</v>
      </c>
      <c r="B106" s="30"/>
      <c r="C106" s="143"/>
      <c r="D106" s="164"/>
      <c r="E106" s="60"/>
      <c r="F106" s="143"/>
      <c r="G106" s="60"/>
      <c r="H106" s="40"/>
      <c r="I106" s="329"/>
      <c r="J106" s="330"/>
      <c r="K106" s="330"/>
      <c r="L106" s="330"/>
      <c r="M106" s="330"/>
      <c r="N106" s="330"/>
    </row>
    <row r="107" spans="1:14" x14ac:dyDescent="0.25">
      <c r="A107" s="55" t="s">
        <v>149</v>
      </c>
      <c r="B107" s="46"/>
      <c r="C107" s="59">
        <f>C19+C29+C44+C48+C51+C62+C89+C91+C93+C95+C105+C97+C99+C101+C103</f>
        <v>1489773</v>
      </c>
      <c r="D107" s="59">
        <f>D19+D29+D44+D48+D51+D62+D89+D91+D93+D95+D105+D97+D99+D101+D103</f>
        <v>31.400000000000002</v>
      </c>
      <c r="E107" s="54">
        <f>E19+E29+E44+E48+E51+E62+E89+E91+E93+E95+E105+E97+E99+E101+E103</f>
        <v>1479853.58</v>
      </c>
      <c r="F107" s="146">
        <f>F19+F29+F44+F48+F51+F62+F89+F91+F93+F95+F105+F97+F99+F101+F103</f>
        <v>31.190928021920126</v>
      </c>
      <c r="G107" s="54">
        <f>C107-E107</f>
        <v>9919.4199999999255</v>
      </c>
      <c r="H107" s="44">
        <f>D107-F107</f>
        <v>0.20907197807987643</v>
      </c>
      <c r="I107" s="328"/>
      <c r="J107" s="330"/>
      <c r="K107" s="330"/>
      <c r="L107" s="330"/>
      <c r="M107" s="330"/>
      <c r="N107" s="330"/>
    </row>
    <row r="108" spans="1:14" x14ac:dyDescent="0.25">
      <c r="A108" s="56" t="s">
        <v>150</v>
      </c>
      <c r="B108" s="48"/>
      <c r="C108" s="160"/>
      <c r="D108" s="163"/>
      <c r="E108" s="165"/>
      <c r="F108" s="166"/>
      <c r="G108" s="60"/>
      <c r="H108" s="40"/>
      <c r="I108" s="328"/>
      <c r="J108" s="330"/>
      <c r="K108" s="330"/>
      <c r="L108" s="330"/>
      <c r="M108" s="330"/>
      <c r="N108" s="330"/>
    </row>
    <row r="109" spans="1:14" x14ac:dyDescent="0.25">
      <c r="A109" s="57" t="s">
        <v>124</v>
      </c>
      <c r="B109" s="30"/>
      <c r="C109" s="59">
        <f>C111+C114+C116+C118</f>
        <v>878206.95</v>
      </c>
      <c r="D109" s="58">
        <f>D111+D114+D116+D118</f>
        <v>18.509999999999998</v>
      </c>
      <c r="E109" s="54">
        <f>E111+E114+E116+E118</f>
        <v>866243.3899999999</v>
      </c>
      <c r="F109" s="144">
        <f>F111+F114+F116+F118</f>
        <v>18.257843608388661</v>
      </c>
      <c r="G109" s="54">
        <f>C109-E109</f>
        <v>11963.560000000056</v>
      </c>
      <c r="H109" s="44">
        <f>D109-F109</f>
        <v>0.25215639161133652</v>
      </c>
      <c r="I109" s="328"/>
      <c r="J109" s="330"/>
      <c r="K109" s="330"/>
      <c r="L109" s="330"/>
      <c r="M109" s="330"/>
      <c r="N109" s="330"/>
    </row>
    <row r="110" spans="1:14" x14ac:dyDescent="0.25">
      <c r="A110" s="57"/>
      <c r="B110" s="30"/>
      <c r="C110" s="143"/>
      <c r="D110" s="58"/>
      <c r="E110" s="60"/>
      <c r="F110" s="147"/>
      <c r="G110" s="60"/>
      <c r="H110" s="40"/>
      <c r="I110" s="328"/>
      <c r="J110" s="330"/>
      <c r="K110" s="330"/>
      <c r="L110" s="330"/>
      <c r="M110" s="330"/>
      <c r="N110" s="330"/>
    </row>
    <row r="111" spans="1:14" x14ac:dyDescent="0.25">
      <c r="A111" s="50" t="s">
        <v>125</v>
      </c>
      <c r="B111" s="46" t="s">
        <v>110</v>
      </c>
      <c r="C111" s="59">
        <f>D111*9489*5</f>
        <v>168429.75</v>
      </c>
      <c r="D111" s="74">
        <v>3.55</v>
      </c>
      <c r="E111" s="54">
        <v>228938</v>
      </c>
      <c r="F111" s="144">
        <f>E111/5/B12</f>
        <v>4.8253345979555275</v>
      </c>
      <c r="G111" s="150">
        <f>C111-E111</f>
        <v>-60508.25</v>
      </c>
      <c r="H111" s="62">
        <f>D111-F111</f>
        <v>-1.2753345979555277</v>
      </c>
      <c r="I111" s="329" t="s">
        <v>189</v>
      </c>
      <c r="J111" s="330"/>
      <c r="K111" s="331"/>
      <c r="L111" s="330"/>
      <c r="M111" s="330"/>
      <c r="N111" s="330"/>
    </row>
    <row r="112" spans="1:14" x14ac:dyDescent="0.25">
      <c r="A112" s="63" t="s">
        <v>96</v>
      </c>
      <c r="B112" s="30"/>
      <c r="C112" s="168"/>
      <c r="D112" s="82"/>
      <c r="E112" s="167"/>
      <c r="F112" s="168"/>
      <c r="G112" s="167"/>
      <c r="H112" s="169"/>
      <c r="I112" s="329"/>
      <c r="J112" s="330"/>
      <c r="K112" s="330"/>
      <c r="L112" s="330"/>
      <c r="M112" s="330"/>
      <c r="N112" s="330"/>
    </row>
    <row r="113" spans="1:14" x14ac:dyDescent="0.25">
      <c r="A113" s="63" t="s">
        <v>109</v>
      </c>
      <c r="B113" s="30"/>
      <c r="C113" s="168"/>
      <c r="D113" s="82"/>
      <c r="E113" s="167"/>
      <c r="F113" s="168"/>
      <c r="G113" s="167"/>
      <c r="H113" s="169"/>
      <c r="I113" s="328"/>
      <c r="J113" s="330"/>
      <c r="K113" s="330"/>
      <c r="L113" s="330"/>
      <c r="M113" s="330"/>
      <c r="N113" s="330"/>
    </row>
    <row r="114" spans="1:14" x14ac:dyDescent="0.25">
      <c r="A114" s="129" t="s">
        <v>164</v>
      </c>
      <c r="B114" s="46" t="s">
        <v>165</v>
      </c>
      <c r="C114" s="59">
        <f>D114*9489*5</f>
        <v>562697.69999999995</v>
      </c>
      <c r="D114" s="74">
        <v>11.86</v>
      </c>
      <c r="E114" s="54">
        <f>F114*9489*5</f>
        <v>562697.69999999995</v>
      </c>
      <c r="F114" s="144">
        <v>11.86</v>
      </c>
      <c r="G114" s="150">
        <f>C114-E114</f>
        <v>0</v>
      </c>
      <c r="H114" s="62">
        <f>D114-F114</f>
        <v>0</v>
      </c>
      <c r="I114" s="328"/>
      <c r="J114" s="330"/>
      <c r="K114" s="330"/>
      <c r="L114" s="330"/>
      <c r="M114" s="330"/>
      <c r="N114" s="330"/>
    </row>
    <row r="115" spans="1:14" x14ac:dyDescent="0.25">
      <c r="A115" s="130"/>
      <c r="B115" s="48" t="s">
        <v>166</v>
      </c>
      <c r="C115" s="168"/>
      <c r="D115" s="82"/>
      <c r="E115" s="167"/>
      <c r="F115" s="168"/>
      <c r="G115" s="167"/>
      <c r="H115" s="169"/>
      <c r="I115" s="328"/>
      <c r="J115" s="330"/>
      <c r="K115" s="330"/>
      <c r="L115" s="330"/>
      <c r="M115" s="330"/>
      <c r="N115" s="330"/>
    </row>
    <row r="116" spans="1:14" x14ac:dyDescent="0.25">
      <c r="A116" s="129" t="s">
        <v>170</v>
      </c>
      <c r="B116" s="46" t="s">
        <v>165</v>
      </c>
      <c r="C116" s="59">
        <f>D116*9489*5</f>
        <v>85875.45</v>
      </c>
      <c r="D116" s="74">
        <v>1.81</v>
      </c>
      <c r="E116" s="54">
        <v>41087.370000000003</v>
      </c>
      <c r="F116" s="144">
        <f>E116/5/B12</f>
        <v>0.86599999999999999</v>
      </c>
      <c r="G116" s="150">
        <f>C116-E116</f>
        <v>44788.079999999994</v>
      </c>
      <c r="H116" s="62">
        <f>D116-F116</f>
        <v>0.94400000000000006</v>
      </c>
      <c r="I116" s="329"/>
      <c r="J116" s="330" t="s">
        <v>226</v>
      </c>
      <c r="K116" s="330">
        <v>34634.85</v>
      </c>
      <c r="L116" s="330" t="s">
        <v>225</v>
      </c>
      <c r="M116" s="330"/>
      <c r="N116" s="330"/>
    </row>
    <row r="117" spans="1:14" x14ac:dyDescent="0.25">
      <c r="A117" s="188" t="s">
        <v>169</v>
      </c>
      <c r="B117" s="48" t="s">
        <v>166</v>
      </c>
      <c r="C117" s="172"/>
      <c r="D117" s="170"/>
      <c r="E117" s="171"/>
      <c r="F117" s="172"/>
      <c r="G117" s="171"/>
      <c r="H117" s="173"/>
      <c r="I117" s="328"/>
      <c r="J117" s="330"/>
      <c r="K117" s="330">
        <v>10153.23</v>
      </c>
      <c r="L117" s="330" t="s">
        <v>111</v>
      </c>
      <c r="M117" s="330"/>
      <c r="N117" s="330"/>
    </row>
    <row r="118" spans="1:14" x14ac:dyDescent="0.25">
      <c r="A118" s="50" t="s">
        <v>126</v>
      </c>
      <c r="B118" s="46" t="s">
        <v>100</v>
      </c>
      <c r="C118" s="59">
        <f>D118*9489*5</f>
        <v>61204.049999999996</v>
      </c>
      <c r="D118" s="82">
        <v>1.29</v>
      </c>
      <c r="E118" s="54">
        <v>33520.32</v>
      </c>
      <c r="F118" s="143">
        <f>E118/5/B12</f>
        <v>0.70650901043313319</v>
      </c>
      <c r="G118" s="150">
        <f>C118-E118</f>
        <v>27683.729999999996</v>
      </c>
      <c r="H118" s="62">
        <f>D118-F118</f>
        <v>0.58349098956686685</v>
      </c>
      <c r="I118" s="329" t="s">
        <v>120</v>
      </c>
      <c r="J118" s="330"/>
      <c r="K118" s="330">
        <f>SUM(K116:K117)</f>
        <v>44788.08</v>
      </c>
      <c r="L118" s="330"/>
      <c r="M118" s="330"/>
      <c r="N118" s="330"/>
    </row>
    <row r="119" spans="1:14" x14ac:dyDescent="0.25">
      <c r="A119" s="63" t="s">
        <v>167</v>
      </c>
      <c r="B119" s="79"/>
      <c r="C119" s="168"/>
      <c r="D119" s="82"/>
      <c r="E119" s="167"/>
      <c r="F119" s="168"/>
      <c r="G119" s="167"/>
      <c r="H119" s="169"/>
      <c r="I119" s="328"/>
      <c r="J119" s="330"/>
      <c r="K119" s="330"/>
      <c r="L119" s="330"/>
      <c r="M119" s="330"/>
      <c r="N119" s="330"/>
    </row>
    <row r="120" spans="1:14" x14ac:dyDescent="0.25">
      <c r="A120" s="63" t="s">
        <v>168</v>
      </c>
      <c r="B120" s="79"/>
      <c r="C120" s="143"/>
      <c r="D120" s="58"/>
      <c r="E120" s="60"/>
      <c r="F120" s="143"/>
      <c r="G120" s="60"/>
      <c r="H120" s="40"/>
      <c r="I120" s="328"/>
      <c r="J120" s="330"/>
      <c r="K120" s="330"/>
      <c r="L120" s="330"/>
      <c r="M120" s="330"/>
      <c r="N120" s="330"/>
    </row>
    <row r="121" spans="1:14" x14ac:dyDescent="0.25">
      <c r="A121" s="42" t="s">
        <v>98</v>
      </c>
      <c r="B121" s="66"/>
      <c r="C121" s="146">
        <f>C107+C109</f>
        <v>2367979.9500000002</v>
      </c>
      <c r="D121" s="53">
        <f>D107+D109</f>
        <v>49.91</v>
      </c>
      <c r="E121" s="65">
        <f>E107+E109</f>
        <v>2346096.9699999997</v>
      </c>
      <c r="F121" s="144">
        <f>F107+F109</f>
        <v>49.448771630308784</v>
      </c>
      <c r="G121" s="54">
        <f>C121-E121</f>
        <v>21882.980000000447</v>
      </c>
      <c r="H121" s="44">
        <f>D121-F121</f>
        <v>0.46122836969121295</v>
      </c>
      <c r="I121" s="328"/>
      <c r="J121" s="330"/>
      <c r="K121" s="330"/>
      <c r="L121" s="330"/>
      <c r="M121" s="330"/>
      <c r="N121" s="330"/>
    </row>
    <row r="122" spans="1:14" ht="15.75" thickBot="1" x14ac:dyDescent="0.3">
      <c r="A122" s="39" t="s">
        <v>151</v>
      </c>
      <c r="B122" s="25"/>
      <c r="C122" s="151"/>
      <c r="D122" s="64"/>
      <c r="E122" s="39"/>
      <c r="F122" s="132"/>
      <c r="G122" s="39"/>
      <c r="H122" s="185"/>
      <c r="I122" s="328"/>
      <c r="J122" s="330"/>
      <c r="K122" s="330"/>
      <c r="L122" s="330"/>
      <c r="M122" s="330"/>
      <c r="N122" s="330"/>
    </row>
    <row r="123" spans="1:14" x14ac:dyDescent="0.25">
      <c r="A123" s="189" t="s">
        <v>207</v>
      </c>
      <c r="B123" s="195"/>
      <c r="C123" s="253"/>
      <c r="D123" s="249"/>
      <c r="E123" s="200"/>
      <c r="F123" s="202"/>
      <c r="G123" s="243"/>
      <c r="H123" s="244"/>
      <c r="I123" s="328"/>
      <c r="J123" s="330"/>
      <c r="K123" s="330"/>
      <c r="L123" s="330"/>
      <c r="M123" s="330"/>
      <c r="N123" s="330"/>
    </row>
    <row r="124" spans="1:14" x14ac:dyDescent="0.25">
      <c r="A124" s="63" t="s">
        <v>208</v>
      </c>
      <c r="B124" s="25"/>
      <c r="C124" s="151"/>
      <c r="D124" s="250"/>
      <c r="E124" s="212"/>
      <c r="F124" s="185"/>
      <c r="G124" s="241"/>
      <c r="H124" s="245"/>
      <c r="I124" s="328"/>
      <c r="J124" s="330"/>
      <c r="K124" s="330"/>
      <c r="L124" s="330"/>
      <c r="M124" s="330"/>
      <c r="N124" s="330"/>
    </row>
    <row r="125" spans="1:14" x14ac:dyDescent="0.25">
      <c r="A125" s="63" t="s">
        <v>209</v>
      </c>
      <c r="B125" s="25"/>
      <c r="C125" s="151"/>
      <c r="D125" s="250"/>
      <c r="E125" s="212"/>
      <c r="F125" s="185"/>
      <c r="G125" s="241"/>
      <c r="H125" s="245"/>
      <c r="I125" s="328"/>
      <c r="J125" s="330"/>
      <c r="K125" s="330"/>
      <c r="L125" s="330"/>
      <c r="M125" s="330"/>
      <c r="N125" s="330"/>
    </row>
    <row r="126" spans="1:14" x14ac:dyDescent="0.25">
      <c r="A126" s="63" t="s">
        <v>210</v>
      </c>
      <c r="B126" s="25"/>
      <c r="C126" s="151"/>
      <c r="D126" s="250"/>
      <c r="E126" s="212"/>
      <c r="F126" s="185"/>
      <c r="G126" s="241"/>
      <c r="H126" s="245"/>
      <c r="I126" s="328"/>
      <c r="J126" s="330"/>
      <c r="K126" s="330"/>
      <c r="L126" s="330"/>
      <c r="M126" s="330"/>
      <c r="N126" s="330"/>
    </row>
    <row r="127" spans="1:14" x14ac:dyDescent="0.25">
      <c r="A127" s="63" t="s">
        <v>211</v>
      </c>
      <c r="B127" s="25"/>
      <c r="C127" s="151"/>
      <c r="D127" s="250"/>
      <c r="E127" s="212"/>
      <c r="F127" s="185"/>
      <c r="G127" s="241"/>
      <c r="H127" s="245"/>
      <c r="I127" s="328"/>
      <c r="J127" s="330"/>
      <c r="K127" s="330"/>
      <c r="L127" s="330"/>
      <c r="M127" s="330"/>
      <c r="N127" s="330"/>
    </row>
    <row r="128" spans="1:14" x14ac:dyDescent="0.25">
      <c r="A128" s="63" t="s">
        <v>212</v>
      </c>
      <c r="B128" s="186"/>
      <c r="C128" s="148"/>
      <c r="D128" s="251"/>
      <c r="E128" s="212"/>
      <c r="F128" s="203"/>
      <c r="G128" s="242"/>
      <c r="H128" s="246"/>
      <c r="I128" s="332"/>
      <c r="J128" s="330"/>
      <c r="K128" s="330"/>
      <c r="L128" s="330"/>
      <c r="M128" s="330"/>
      <c r="N128" s="330"/>
    </row>
    <row r="129" spans="1:14" ht="15.75" thickBot="1" x14ac:dyDescent="0.3">
      <c r="A129" s="190" t="s">
        <v>213</v>
      </c>
      <c r="B129" s="187"/>
      <c r="C129" s="254"/>
      <c r="D129" s="252"/>
      <c r="E129" s="204">
        <v>32250.2</v>
      </c>
      <c r="F129" s="205"/>
      <c r="G129" s="247"/>
      <c r="H129" s="248"/>
      <c r="I129" s="333" t="s">
        <v>214</v>
      </c>
      <c r="J129" s="330"/>
      <c r="K129" s="330"/>
      <c r="L129" s="330"/>
      <c r="M129" s="330"/>
      <c r="N129" s="330"/>
    </row>
    <row r="130" spans="1:14" x14ac:dyDescent="0.25">
      <c r="A130" s="39"/>
      <c r="B130" s="25"/>
      <c r="C130" s="39"/>
      <c r="D130" s="64"/>
      <c r="E130" s="39"/>
      <c r="F130" s="185"/>
      <c r="G130" s="240"/>
      <c r="H130" s="185"/>
      <c r="I130" s="328"/>
      <c r="J130" s="330"/>
      <c r="K130" s="330"/>
      <c r="L130" s="330"/>
      <c r="M130" s="330"/>
      <c r="N130" s="330"/>
    </row>
    <row r="131" spans="1:14" ht="15.75" thickBot="1" x14ac:dyDescent="0.3">
      <c r="A131" s="67" t="s">
        <v>193</v>
      </c>
      <c r="B131" s="68"/>
      <c r="C131" s="67"/>
      <c r="D131" s="69"/>
      <c r="E131" s="214">
        <f>E121+E129</f>
        <v>2378347.17</v>
      </c>
      <c r="F131" s="70"/>
      <c r="G131" s="209"/>
      <c r="H131" s="70"/>
      <c r="I131" s="328"/>
      <c r="J131" s="330"/>
      <c r="K131" s="330"/>
      <c r="L131" s="330"/>
      <c r="M131" s="330"/>
      <c r="N131" s="330"/>
    </row>
    <row r="132" spans="1:14" x14ac:dyDescent="0.25">
      <c r="A132" s="189" t="s">
        <v>202</v>
      </c>
      <c r="B132" s="195"/>
      <c r="C132" s="183"/>
      <c r="D132" s="213"/>
      <c r="E132" s="255"/>
      <c r="F132" s="202"/>
      <c r="G132" s="208"/>
      <c r="H132" s="202"/>
      <c r="I132" s="328"/>
      <c r="J132" s="330"/>
      <c r="K132" s="330"/>
      <c r="L132" s="330"/>
      <c r="M132" s="330"/>
      <c r="N132" s="330"/>
    </row>
    <row r="133" spans="1:14" x14ac:dyDescent="0.25">
      <c r="A133" s="63" t="s">
        <v>203</v>
      </c>
      <c r="B133" s="25"/>
      <c r="C133" s="39"/>
      <c r="D133" s="64"/>
      <c r="E133" s="78"/>
      <c r="F133" s="185"/>
      <c r="G133" s="240"/>
      <c r="H133" s="185"/>
      <c r="I133" s="328"/>
      <c r="J133" s="330"/>
      <c r="K133" s="330"/>
      <c r="L133" s="330"/>
      <c r="M133" s="330"/>
      <c r="N133" s="330"/>
    </row>
    <row r="134" spans="1:14" x14ac:dyDescent="0.25">
      <c r="A134" s="63" t="s">
        <v>204</v>
      </c>
      <c r="B134" s="25"/>
      <c r="C134" s="39"/>
      <c r="D134" s="64"/>
      <c r="E134" s="78"/>
      <c r="F134" s="185"/>
      <c r="G134" s="240"/>
      <c r="H134" s="185"/>
      <c r="I134" s="328"/>
      <c r="J134" s="330"/>
      <c r="K134" s="330"/>
      <c r="L134" s="330"/>
      <c r="M134" s="330"/>
      <c r="N134" s="330"/>
    </row>
    <row r="135" spans="1:14" x14ac:dyDescent="0.25">
      <c r="A135" s="63" t="s">
        <v>205</v>
      </c>
      <c r="B135" s="25"/>
      <c r="C135" s="39"/>
      <c r="D135" s="64"/>
      <c r="E135" s="78"/>
      <c r="F135" s="185"/>
      <c r="G135" s="240"/>
      <c r="H135" s="185"/>
      <c r="I135" s="328"/>
      <c r="J135" s="330"/>
      <c r="K135" s="330"/>
      <c r="L135" s="330"/>
      <c r="M135" s="330"/>
      <c r="N135" s="330"/>
    </row>
    <row r="136" spans="1:14" ht="15.75" thickBot="1" x14ac:dyDescent="0.3">
      <c r="A136" s="190" t="s">
        <v>206</v>
      </c>
      <c r="B136" s="187"/>
      <c r="C136" s="198"/>
      <c r="D136" s="199"/>
      <c r="E136" s="204">
        <v>12400</v>
      </c>
      <c r="F136" s="256"/>
      <c r="G136" s="210"/>
      <c r="H136" s="211"/>
      <c r="I136" s="332" t="s">
        <v>217</v>
      </c>
      <c r="J136" s="330"/>
      <c r="K136" s="330"/>
      <c r="L136" s="330"/>
      <c r="M136" s="330"/>
      <c r="N136" s="330"/>
    </row>
    <row r="137" spans="1:14" x14ac:dyDescent="0.25">
      <c r="A137" s="151"/>
      <c r="B137" s="152"/>
      <c r="C137" s="151"/>
      <c r="D137" s="142"/>
      <c r="E137" s="151"/>
      <c r="F137" s="151"/>
      <c r="G137" s="151"/>
      <c r="H137" s="151"/>
      <c r="I137" s="328"/>
      <c r="J137" s="330"/>
      <c r="K137" s="330"/>
      <c r="L137" s="330"/>
      <c r="M137" s="330"/>
      <c r="N137" s="330"/>
    </row>
    <row r="138" spans="1:14" x14ac:dyDescent="0.25">
      <c r="A138" s="151"/>
      <c r="B138" s="152"/>
      <c r="C138" s="151"/>
      <c r="D138" s="142"/>
      <c r="E138" s="151"/>
      <c r="F138" s="151"/>
      <c r="G138" s="151"/>
      <c r="H138" s="151"/>
      <c r="I138" s="328"/>
      <c r="J138" s="330"/>
      <c r="K138" s="330"/>
      <c r="L138" s="330"/>
      <c r="M138" s="330"/>
      <c r="N138" s="330"/>
    </row>
    <row r="139" spans="1:14" x14ac:dyDescent="0.25">
      <c r="A139" s="4"/>
      <c r="B139" s="4"/>
      <c r="C139" s="4"/>
      <c r="D139" s="34"/>
      <c r="E139" s="4"/>
      <c r="F139" s="4"/>
      <c r="G139" s="4"/>
      <c r="H139" s="4"/>
      <c r="I139" s="328"/>
      <c r="J139" s="330"/>
      <c r="K139" s="330"/>
      <c r="L139" s="330"/>
      <c r="M139" s="330"/>
      <c r="N139" s="330"/>
    </row>
    <row r="140" spans="1:14" ht="15.75" x14ac:dyDescent="0.25">
      <c r="A140" s="3" t="s">
        <v>248</v>
      </c>
      <c r="B140" s="3"/>
      <c r="C140" s="3"/>
      <c r="D140" s="34"/>
      <c r="E140" s="3"/>
      <c r="F140" s="3"/>
      <c r="G140" s="3"/>
      <c r="H140" s="3"/>
      <c r="I140" s="328"/>
      <c r="J140" s="330"/>
      <c r="K140" s="330"/>
      <c r="L140" s="330"/>
      <c r="M140" s="330"/>
      <c r="N140" s="330"/>
    </row>
    <row r="141" spans="1:14" ht="15.75" x14ac:dyDescent="0.25">
      <c r="A141" s="3" t="s">
        <v>3</v>
      </c>
      <c r="B141" s="3"/>
      <c r="C141" s="306"/>
      <c r="D141" s="238"/>
      <c r="E141" s="306"/>
      <c r="F141" s="306"/>
      <c r="G141" s="307"/>
      <c r="H141" s="306"/>
      <c r="I141" s="334"/>
      <c r="J141" s="330"/>
      <c r="K141" s="330"/>
      <c r="L141" s="330"/>
      <c r="M141" s="330"/>
      <c r="N141" s="330"/>
    </row>
    <row r="142" spans="1:14" ht="15.75" x14ac:dyDescent="0.25">
      <c r="A142" s="3"/>
      <c r="B142" s="3"/>
      <c r="C142" s="306"/>
      <c r="D142" s="238"/>
      <c r="E142" s="306"/>
      <c r="F142" s="306"/>
      <c r="G142" s="307"/>
      <c r="H142" s="306"/>
      <c r="I142" s="334"/>
      <c r="J142" s="330"/>
      <c r="K142" s="330"/>
      <c r="L142" s="330"/>
      <c r="M142" s="330"/>
      <c r="N142" s="330"/>
    </row>
    <row r="143" spans="1:14" ht="15.75" x14ac:dyDescent="0.25">
      <c r="A143" s="3"/>
      <c r="B143" s="3"/>
      <c r="C143" s="307"/>
      <c r="D143" s="238"/>
      <c r="E143" s="306"/>
      <c r="F143" s="306"/>
      <c r="G143" s="307"/>
      <c r="H143" s="306"/>
      <c r="I143" s="334"/>
      <c r="J143" s="330"/>
      <c r="K143" s="330"/>
      <c r="L143" s="330"/>
      <c r="M143" s="330"/>
      <c r="N143" s="330"/>
    </row>
    <row r="144" spans="1:14" ht="15.75" x14ac:dyDescent="0.25">
      <c r="C144" s="153"/>
      <c r="D144" s="153"/>
      <c r="E144" s="153"/>
      <c r="F144" s="153"/>
      <c r="G144" s="307"/>
      <c r="H144" s="153"/>
      <c r="I144" s="332"/>
      <c r="J144" s="330"/>
      <c r="K144" s="330"/>
      <c r="L144" s="330"/>
      <c r="M144" s="330"/>
      <c r="N144" s="330"/>
    </row>
    <row r="145" spans="3:14" x14ac:dyDescent="0.25">
      <c r="C145" s="153"/>
      <c r="D145" s="153"/>
      <c r="E145" s="153"/>
      <c r="F145" s="153"/>
      <c r="G145" s="239"/>
      <c r="H145" s="153"/>
      <c r="I145" s="332"/>
      <c r="J145" s="330"/>
      <c r="K145" s="330"/>
      <c r="L145" s="330"/>
      <c r="M145" s="330"/>
      <c r="N145" s="330"/>
    </row>
    <row r="146" spans="3:14" ht="15.75" x14ac:dyDescent="0.25">
      <c r="C146" s="153"/>
      <c r="D146" s="153"/>
      <c r="E146" s="153"/>
      <c r="F146" s="306"/>
      <c r="G146" s="239"/>
      <c r="H146" s="153"/>
      <c r="I146" s="332"/>
      <c r="J146" s="330"/>
      <c r="K146" s="330"/>
      <c r="L146" s="330"/>
      <c r="M146" s="330"/>
      <c r="N146" s="330"/>
    </row>
    <row r="147" spans="3:14" x14ac:dyDescent="0.25">
      <c r="C147" s="153"/>
      <c r="D147" s="153"/>
      <c r="E147" s="153"/>
      <c r="F147" s="153"/>
      <c r="G147" s="239"/>
      <c r="H147" s="239"/>
      <c r="I147" s="335"/>
      <c r="J147" s="330"/>
      <c r="K147" s="330"/>
      <c r="L147" s="330"/>
      <c r="M147" s="330"/>
      <c r="N147" s="330"/>
    </row>
    <row r="148" spans="3:14" x14ac:dyDescent="0.25">
      <c r="C148" s="153"/>
      <c r="D148" s="153"/>
      <c r="E148" s="153"/>
      <c r="F148" s="153"/>
      <c r="G148" s="239"/>
      <c r="H148" s="239"/>
      <c r="I148" s="335"/>
      <c r="J148" s="330"/>
      <c r="K148" s="330"/>
      <c r="L148" s="330"/>
      <c r="M148" s="330"/>
      <c r="N148" s="330"/>
    </row>
    <row r="149" spans="3:14" x14ac:dyDescent="0.25">
      <c r="C149" s="153"/>
      <c r="D149" s="153"/>
      <c r="E149" s="153"/>
      <c r="F149" s="153"/>
      <c r="G149" s="239"/>
      <c r="H149" s="239"/>
      <c r="I149" s="335"/>
      <c r="J149" s="330"/>
      <c r="K149" s="330"/>
      <c r="L149" s="330"/>
      <c r="M149" s="330"/>
      <c r="N149" s="330"/>
    </row>
    <row r="150" spans="3:14" x14ac:dyDescent="0.25">
      <c r="F150" s="125"/>
      <c r="G150" s="126"/>
      <c r="H150" s="126"/>
      <c r="I150" s="335"/>
      <c r="J150" s="330"/>
      <c r="K150" s="330"/>
      <c r="L150" s="330"/>
      <c r="M150" s="330"/>
      <c r="N150" s="330"/>
    </row>
    <row r="151" spans="3:14" x14ac:dyDescent="0.25">
      <c r="F151" s="125"/>
      <c r="G151" s="126"/>
      <c r="H151" s="126"/>
      <c r="I151" s="335"/>
      <c r="J151" s="330"/>
      <c r="K151" s="330"/>
      <c r="L151" s="330"/>
      <c r="M151" s="330"/>
      <c r="N151" s="330"/>
    </row>
    <row r="152" spans="3:14" x14ac:dyDescent="0.25">
      <c r="F152" s="125"/>
      <c r="G152" s="126"/>
      <c r="H152" s="126"/>
      <c r="I152" s="335"/>
      <c r="J152" s="330"/>
      <c r="K152" s="330"/>
      <c r="L152" s="330"/>
      <c r="M152" s="330"/>
      <c r="N152" s="330"/>
    </row>
    <row r="153" spans="3:14" x14ac:dyDescent="0.25">
      <c r="F153" s="125"/>
      <c r="G153" s="126"/>
      <c r="H153" s="126"/>
      <c r="I153" s="335"/>
      <c r="J153" s="330"/>
      <c r="K153" s="330"/>
      <c r="L153" s="330"/>
      <c r="M153" s="330"/>
      <c r="N153" s="330"/>
    </row>
    <row r="154" spans="3:14" x14ac:dyDescent="0.25">
      <c r="F154" s="125"/>
      <c r="G154" s="126"/>
      <c r="H154" s="126"/>
      <c r="I154" s="335"/>
      <c r="J154" s="330"/>
      <c r="K154" s="330"/>
      <c r="L154" s="330"/>
      <c r="M154" s="330"/>
      <c r="N154" s="330"/>
    </row>
    <row r="155" spans="3:14" x14ac:dyDescent="0.25">
      <c r="F155" s="125"/>
      <c r="G155" s="126"/>
      <c r="H155" s="126"/>
      <c r="I155" s="335"/>
      <c r="J155" s="330"/>
      <c r="K155" s="330"/>
      <c r="L155" s="330"/>
      <c r="M155" s="330"/>
      <c r="N155" s="330"/>
    </row>
    <row r="156" spans="3:14" x14ac:dyDescent="0.25">
      <c r="F156" s="125"/>
      <c r="G156" s="126"/>
      <c r="H156" s="125"/>
      <c r="I156" s="335"/>
      <c r="J156" s="330"/>
      <c r="K156" s="330"/>
      <c r="L156" s="330"/>
      <c r="M156" s="330"/>
      <c r="N156" s="330"/>
    </row>
  </sheetData>
  <pageMargins left="0" right="0" top="0" bottom="0" header="0.31496062992125984" footer="0.31496062992125984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55"/>
  <sheetViews>
    <sheetView topLeftCell="A10" zoomScaleNormal="100" workbookViewId="0">
      <selection activeCell="I31" sqref="I31"/>
    </sheetView>
  </sheetViews>
  <sheetFormatPr defaultColWidth="11.5703125" defaultRowHeight="15" x14ac:dyDescent="0.25"/>
  <cols>
    <col min="1" max="1" width="23.140625" customWidth="1"/>
    <col min="2" max="2" width="42.85546875" customWidth="1"/>
    <col min="3" max="3" width="13.42578125" customWidth="1"/>
    <col min="4" max="4" width="11.28515625" customWidth="1"/>
    <col min="5" max="5" width="12.85546875" customWidth="1"/>
    <col min="6" max="6" width="12.140625" customWidth="1"/>
    <col min="7" max="7" width="12.85546875" customWidth="1"/>
    <col min="8" max="8" width="11.42578125" customWidth="1"/>
    <col min="9" max="9" width="12.7109375" style="174" customWidth="1"/>
    <col min="10" max="10" width="5.85546875" customWidth="1"/>
    <col min="11" max="11" width="45.28515625" customWidth="1"/>
    <col min="12" max="13" width="14.85546875" customWidth="1"/>
    <col min="14" max="15" width="12.140625" customWidth="1"/>
    <col min="16" max="17" width="11.140625" customWidth="1"/>
    <col min="18" max="19" width="12.42578125" customWidth="1"/>
    <col min="20" max="20" width="13.42578125" customWidth="1"/>
    <col min="24" max="24" width="11.85546875" bestFit="1" customWidth="1"/>
    <col min="32" max="32" width="12.85546875" customWidth="1"/>
    <col min="33" max="33" width="12.5703125" bestFit="1" customWidth="1"/>
    <col min="34" max="34" width="14.7109375" bestFit="1" customWidth="1"/>
    <col min="259" max="259" width="23.140625" customWidth="1"/>
    <col min="260" max="260" width="42.85546875" customWidth="1"/>
    <col min="262" max="262" width="11.28515625" customWidth="1"/>
    <col min="263" max="263" width="12.85546875" customWidth="1"/>
    <col min="264" max="264" width="12.140625" customWidth="1"/>
    <col min="265" max="265" width="11.7109375" customWidth="1"/>
    <col min="266" max="266" width="11.42578125" customWidth="1"/>
    <col min="267" max="267" width="12.7109375" customWidth="1"/>
    <col min="268" max="268" width="4.140625" customWidth="1"/>
    <col min="269" max="269" width="45.28515625" customWidth="1"/>
    <col min="270" max="270" width="14.85546875" customWidth="1"/>
    <col min="271" max="271" width="12.28515625" customWidth="1"/>
    <col min="272" max="273" width="11.140625" customWidth="1"/>
    <col min="274" max="274" width="12.42578125" customWidth="1"/>
    <col min="275" max="275" width="11.42578125" customWidth="1"/>
    <col min="276" max="276" width="13.5703125" customWidth="1"/>
    <col min="515" max="515" width="23.140625" customWidth="1"/>
    <col min="516" max="516" width="42.85546875" customWidth="1"/>
    <col min="518" max="518" width="11.28515625" customWidth="1"/>
    <col min="519" max="519" width="12.85546875" customWidth="1"/>
    <col min="520" max="520" width="12.140625" customWidth="1"/>
    <col min="521" max="521" width="11.7109375" customWidth="1"/>
    <col min="522" max="522" width="11.42578125" customWidth="1"/>
    <col min="523" max="523" width="12.7109375" customWidth="1"/>
    <col min="524" max="524" width="4.140625" customWidth="1"/>
    <col min="525" max="525" width="45.28515625" customWidth="1"/>
    <col min="526" max="526" width="14.85546875" customWidth="1"/>
    <col min="527" max="527" width="12.28515625" customWidth="1"/>
    <col min="528" max="529" width="11.140625" customWidth="1"/>
    <col min="530" max="530" width="12.42578125" customWidth="1"/>
    <col min="531" max="531" width="11.42578125" customWidth="1"/>
    <col min="532" max="532" width="13.5703125" customWidth="1"/>
    <col min="771" max="771" width="23.140625" customWidth="1"/>
    <col min="772" max="772" width="42.85546875" customWidth="1"/>
    <col min="774" max="774" width="11.28515625" customWidth="1"/>
    <col min="775" max="775" width="12.85546875" customWidth="1"/>
    <col min="776" max="776" width="12.140625" customWidth="1"/>
    <col min="777" max="777" width="11.7109375" customWidth="1"/>
    <col min="778" max="778" width="11.42578125" customWidth="1"/>
    <col min="779" max="779" width="12.7109375" customWidth="1"/>
    <col min="780" max="780" width="4.140625" customWidth="1"/>
    <col min="781" max="781" width="45.28515625" customWidth="1"/>
    <col min="782" max="782" width="14.85546875" customWidth="1"/>
    <col min="783" max="783" width="12.28515625" customWidth="1"/>
    <col min="784" max="785" width="11.140625" customWidth="1"/>
    <col min="786" max="786" width="12.42578125" customWidth="1"/>
    <col min="787" max="787" width="11.42578125" customWidth="1"/>
    <col min="788" max="788" width="13.5703125" customWidth="1"/>
    <col min="1027" max="1027" width="23.140625" customWidth="1"/>
    <col min="1028" max="1028" width="42.85546875" customWidth="1"/>
    <col min="1030" max="1030" width="11.28515625" customWidth="1"/>
    <col min="1031" max="1031" width="12.85546875" customWidth="1"/>
    <col min="1032" max="1032" width="12.140625" customWidth="1"/>
    <col min="1033" max="1033" width="11.7109375" customWidth="1"/>
    <col min="1034" max="1034" width="11.42578125" customWidth="1"/>
    <col min="1035" max="1035" width="12.7109375" customWidth="1"/>
    <col min="1036" max="1036" width="4.140625" customWidth="1"/>
    <col min="1037" max="1037" width="45.28515625" customWidth="1"/>
    <col min="1038" max="1038" width="14.85546875" customWidth="1"/>
    <col min="1039" max="1039" width="12.28515625" customWidth="1"/>
    <col min="1040" max="1041" width="11.140625" customWidth="1"/>
    <col min="1042" max="1042" width="12.42578125" customWidth="1"/>
    <col min="1043" max="1043" width="11.42578125" customWidth="1"/>
    <col min="1044" max="1044" width="13.5703125" customWidth="1"/>
    <col min="1283" max="1283" width="23.140625" customWidth="1"/>
    <col min="1284" max="1284" width="42.85546875" customWidth="1"/>
    <col min="1286" max="1286" width="11.28515625" customWidth="1"/>
    <col min="1287" max="1287" width="12.85546875" customWidth="1"/>
    <col min="1288" max="1288" width="12.140625" customWidth="1"/>
    <col min="1289" max="1289" width="11.7109375" customWidth="1"/>
    <col min="1290" max="1290" width="11.42578125" customWidth="1"/>
    <col min="1291" max="1291" width="12.7109375" customWidth="1"/>
    <col min="1292" max="1292" width="4.140625" customWidth="1"/>
    <col min="1293" max="1293" width="45.28515625" customWidth="1"/>
    <col min="1294" max="1294" width="14.85546875" customWidth="1"/>
    <col min="1295" max="1295" width="12.28515625" customWidth="1"/>
    <col min="1296" max="1297" width="11.140625" customWidth="1"/>
    <col min="1298" max="1298" width="12.42578125" customWidth="1"/>
    <col min="1299" max="1299" width="11.42578125" customWidth="1"/>
    <col min="1300" max="1300" width="13.5703125" customWidth="1"/>
    <col min="1539" max="1539" width="23.140625" customWidth="1"/>
    <col min="1540" max="1540" width="42.85546875" customWidth="1"/>
    <col min="1542" max="1542" width="11.28515625" customWidth="1"/>
    <col min="1543" max="1543" width="12.85546875" customWidth="1"/>
    <col min="1544" max="1544" width="12.140625" customWidth="1"/>
    <col min="1545" max="1545" width="11.7109375" customWidth="1"/>
    <col min="1546" max="1546" width="11.42578125" customWidth="1"/>
    <col min="1547" max="1547" width="12.7109375" customWidth="1"/>
    <col min="1548" max="1548" width="4.140625" customWidth="1"/>
    <col min="1549" max="1549" width="45.28515625" customWidth="1"/>
    <col min="1550" max="1550" width="14.85546875" customWidth="1"/>
    <col min="1551" max="1551" width="12.28515625" customWidth="1"/>
    <col min="1552" max="1553" width="11.140625" customWidth="1"/>
    <col min="1554" max="1554" width="12.42578125" customWidth="1"/>
    <col min="1555" max="1555" width="11.42578125" customWidth="1"/>
    <col min="1556" max="1556" width="13.5703125" customWidth="1"/>
    <col min="1795" max="1795" width="23.140625" customWidth="1"/>
    <col min="1796" max="1796" width="42.85546875" customWidth="1"/>
    <col min="1798" max="1798" width="11.28515625" customWidth="1"/>
    <col min="1799" max="1799" width="12.85546875" customWidth="1"/>
    <col min="1800" max="1800" width="12.140625" customWidth="1"/>
    <col min="1801" max="1801" width="11.7109375" customWidth="1"/>
    <col min="1802" max="1802" width="11.42578125" customWidth="1"/>
    <col min="1803" max="1803" width="12.7109375" customWidth="1"/>
    <col min="1804" max="1804" width="4.140625" customWidth="1"/>
    <col min="1805" max="1805" width="45.28515625" customWidth="1"/>
    <col min="1806" max="1806" width="14.85546875" customWidth="1"/>
    <col min="1807" max="1807" width="12.28515625" customWidth="1"/>
    <col min="1808" max="1809" width="11.140625" customWidth="1"/>
    <col min="1810" max="1810" width="12.42578125" customWidth="1"/>
    <col min="1811" max="1811" width="11.42578125" customWidth="1"/>
    <col min="1812" max="1812" width="13.5703125" customWidth="1"/>
    <col min="2051" max="2051" width="23.140625" customWidth="1"/>
    <col min="2052" max="2052" width="42.85546875" customWidth="1"/>
    <col min="2054" max="2054" width="11.28515625" customWidth="1"/>
    <col min="2055" max="2055" width="12.85546875" customWidth="1"/>
    <col min="2056" max="2056" width="12.140625" customWidth="1"/>
    <col min="2057" max="2057" width="11.7109375" customWidth="1"/>
    <col min="2058" max="2058" width="11.42578125" customWidth="1"/>
    <col min="2059" max="2059" width="12.7109375" customWidth="1"/>
    <col min="2060" max="2060" width="4.140625" customWidth="1"/>
    <col min="2061" max="2061" width="45.28515625" customWidth="1"/>
    <col min="2062" max="2062" width="14.85546875" customWidth="1"/>
    <col min="2063" max="2063" width="12.28515625" customWidth="1"/>
    <col min="2064" max="2065" width="11.140625" customWidth="1"/>
    <col min="2066" max="2066" width="12.42578125" customWidth="1"/>
    <col min="2067" max="2067" width="11.42578125" customWidth="1"/>
    <col min="2068" max="2068" width="13.5703125" customWidth="1"/>
    <col min="2307" max="2307" width="23.140625" customWidth="1"/>
    <col min="2308" max="2308" width="42.85546875" customWidth="1"/>
    <col min="2310" max="2310" width="11.28515625" customWidth="1"/>
    <col min="2311" max="2311" width="12.85546875" customWidth="1"/>
    <col min="2312" max="2312" width="12.140625" customWidth="1"/>
    <col min="2313" max="2313" width="11.7109375" customWidth="1"/>
    <col min="2314" max="2314" width="11.42578125" customWidth="1"/>
    <col min="2315" max="2315" width="12.7109375" customWidth="1"/>
    <col min="2316" max="2316" width="4.140625" customWidth="1"/>
    <col min="2317" max="2317" width="45.28515625" customWidth="1"/>
    <col min="2318" max="2318" width="14.85546875" customWidth="1"/>
    <col min="2319" max="2319" width="12.28515625" customWidth="1"/>
    <col min="2320" max="2321" width="11.140625" customWidth="1"/>
    <col min="2322" max="2322" width="12.42578125" customWidth="1"/>
    <col min="2323" max="2323" width="11.42578125" customWidth="1"/>
    <col min="2324" max="2324" width="13.5703125" customWidth="1"/>
    <col min="2563" max="2563" width="23.140625" customWidth="1"/>
    <col min="2564" max="2564" width="42.85546875" customWidth="1"/>
    <col min="2566" max="2566" width="11.28515625" customWidth="1"/>
    <col min="2567" max="2567" width="12.85546875" customWidth="1"/>
    <col min="2568" max="2568" width="12.140625" customWidth="1"/>
    <col min="2569" max="2569" width="11.7109375" customWidth="1"/>
    <col min="2570" max="2570" width="11.42578125" customWidth="1"/>
    <col min="2571" max="2571" width="12.7109375" customWidth="1"/>
    <col min="2572" max="2572" width="4.140625" customWidth="1"/>
    <col min="2573" max="2573" width="45.28515625" customWidth="1"/>
    <col min="2574" max="2574" width="14.85546875" customWidth="1"/>
    <col min="2575" max="2575" width="12.28515625" customWidth="1"/>
    <col min="2576" max="2577" width="11.140625" customWidth="1"/>
    <col min="2578" max="2578" width="12.42578125" customWidth="1"/>
    <col min="2579" max="2579" width="11.42578125" customWidth="1"/>
    <col min="2580" max="2580" width="13.5703125" customWidth="1"/>
    <col min="2819" max="2819" width="23.140625" customWidth="1"/>
    <col min="2820" max="2820" width="42.85546875" customWidth="1"/>
    <col min="2822" max="2822" width="11.28515625" customWidth="1"/>
    <col min="2823" max="2823" width="12.85546875" customWidth="1"/>
    <col min="2824" max="2824" width="12.140625" customWidth="1"/>
    <col min="2825" max="2825" width="11.7109375" customWidth="1"/>
    <col min="2826" max="2826" width="11.42578125" customWidth="1"/>
    <col min="2827" max="2827" width="12.7109375" customWidth="1"/>
    <col min="2828" max="2828" width="4.140625" customWidth="1"/>
    <col min="2829" max="2829" width="45.28515625" customWidth="1"/>
    <col min="2830" max="2830" width="14.85546875" customWidth="1"/>
    <col min="2831" max="2831" width="12.28515625" customWidth="1"/>
    <col min="2832" max="2833" width="11.140625" customWidth="1"/>
    <col min="2834" max="2834" width="12.42578125" customWidth="1"/>
    <col min="2835" max="2835" width="11.42578125" customWidth="1"/>
    <col min="2836" max="2836" width="13.5703125" customWidth="1"/>
    <col min="3075" max="3075" width="23.140625" customWidth="1"/>
    <col min="3076" max="3076" width="42.85546875" customWidth="1"/>
    <col min="3078" max="3078" width="11.28515625" customWidth="1"/>
    <col min="3079" max="3079" width="12.85546875" customWidth="1"/>
    <col min="3080" max="3080" width="12.140625" customWidth="1"/>
    <col min="3081" max="3081" width="11.7109375" customWidth="1"/>
    <col min="3082" max="3082" width="11.42578125" customWidth="1"/>
    <col min="3083" max="3083" width="12.7109375" customWidth="1"/>
    <col min="3084" max="3084" width="4.140625" customWidth="1"/>
    <col min="3085" max="3085" width="45.28515625" customWidth="1"/>
    <col min="3086" max="3086" width="14.85546875" customWidth="1"/>
    <col min="3087" max="3087" width="12.28515625" customWidth="1"/>
    <col min="3088" max="3089" width="11.140625" customWidth="1"/>
    <col min="3090" max="3090" width="12.42578125" customWidth="1"/>
    <col min="3091" max="3091" width="11.42578125" customWidth="1"/>
    <col min="3092" max="3092" width="13.5703125" customWidth="1"/>
    <col min="3331" max="3331" width="23.140625" customWidth="1"/>
    <col min="3332" max="3332" width="42.85546875" customWidth="1"/>
    <col min="3334" max="3334" width="11.28515625" customWidth="1"/>
    <col min="3335" max="3335" width="12.85546875" customWidth="1"/>
    <col min="3336" max="3336" width="12.140625" customWidth="1"/>
    <col min="3337" max="3337" width="11.7109375" customWidth="1"/>
    <col min="3338" max="3338" width="11.42578125" customWidth="1"/>
    <col min="3339" max="3339" width="12.7109375" customWidth="1"/>
    <col min="3340" max="3340" width="4.140625" customWidth="1"/>
    <col min="3341" max="3341" width="45.28515625" customWidth="1"/>
    <col min="3342" max="3342" width="14.85546875" customWidth="1"/>
    <col min="3343" max="3343" width="12.28515625" customWidth="1"/>
    <col min="3344" max="3345" width="11.140625" customWidth="1"/>
    <col min="3346" max="3346" width="12.42578125" customWidth="1"/>
    <col min="3347" max="3347" width="11.42578125" customWidth="1"/>
    <col min="3348" max="3348" width="13.5703125" customWidth="1"/>
    <col min="3587" max="3587" width="23.140625" customWidth="1"/>
    <col min="3588" max="3588" width="42.85546875" customWidth="1"/>
    <col min="3590" max="3590" width="11.28515625" customWidth="1"/>
    <col min="3591" max="3591" width="12.85546875" customWidth="1"/>
    <col min="3592" max="3592" width="12.140625" customWidth="1"/>
    <col min="3593" max="3593" width="11.7109375" customWidth="1"/>
    <col min="3594" max="3594" width="11.42578125" customWidth="1"/>
    <col min="3595" max="3595" width="12.7109375" customWidth="1"/>
    <col min="3596" max="3596" width="4.140625" customWidth="1"/>
    <col min="3597" max="3597" width="45.28515625" customWidth="1"/>
    <col min="3598" max="3598" width="14.85546875" customWidth="1"/>
    <col min="3599" max="3599" width="12.28515625" customWidth="1"/>
    <col min="3600" max="3601" width="11.140625" customWidth="1"/>
    <col min="3602" max="3602" width="12.42578125" customWidth="1"/>
    <col min="3603" max="3603" width="11.42578125" customWidth="1"/>
    <col min="3604" max="3604" width="13.5703125" customWidth="1"/>
    <col min="3843" max="3843" width="23.140625" customWidth="1"/>
    <col min="3844" max="3844" width="42.85546875" customWidth="1"/>
    <col min="3846" max="3846" width="11.28515625" customWidth="1"/>
    <col min="3847" max="3847" width="12.85546875" customWidth="1"/>
    <col min="3848" max="3848" width="12.140625" customWidth="1"/>
    <col min="3849" max="3849" width="11.7109375" customWidth="1"/>
    <col min="3850" max="3850" width="11.42578125" customWidth="1"/>
    <col min="3851" max="3851" width="12.7109375" customWidth="1"/>
    <col min="3852" max="3852" width="4.140625" customWidth="1"/>
    <col min="3853" max="3853" width="45.28515625" customWidth="1"/>
    <col min="3854" max="3854" width="14.85546875" customWidth="1"/>
    <col min="3855" max="3855" width="12.28515625" customWidth="1"/>
    <col min="3856" max="3857" width="11.140625" customWidth="1"/>
    <col min="3858" max="3858" width="12.42578125" customWidth="1"/>
    <col min="3859" max="3859" width="11.42578125" customWidth="1"/>
    <col min="3860" max="3860" width="13.5703125" customWidth="1"/>
    <col min="4099" max="4099" width="23.140625" customWidth="1"/>
    <col min="4100" max="4100" width="42.85546875" customWidth="1"/>
    <col min="4102" max="4102" width="11.28515625" customWidth="1"/>
    <col min="4103" max="4103" width="12.85546875" customWidth="1"/>
    <col min="4104" max="4104" width="12.140625" customWidth="1"/>
    <col min="4105" max="4105" width="11.7109375" customWidth="1"/>
    <col min="4106" max="4106" width="11.42578125" customWidth="1"/>
    <col min="4107" max="4107" width="12.7109375" customWidth="1"/>
    <col min="4108" max="4108" width="4.140625" customWidth="1"/>
    <col min="4109" max="4109" width="45.28515625" customWidth="1"/>
    <col min="4110" max="4110" width="14.85546875" customWidth="1"/>
    <col min="4111" max="4111" width="12.28515625" customWidth="1"/>
    <col min="4112" max="4113" width="11.140625" customWidth="1"/>
    <col min="4114" max="4114" width="12.42578125" customWidth="1"/>
    <col min="4115" max="4115" width="11.42578125" customWidth="1"/>
    <col min="4116" max="4116" width="13.5703125" customWidth="1"/>
    <col min="4355" max="4355" width="23.140625" customWidth="1"/>
    <col min="4356" max="4356" width="42.85546875" customWidth="1"/>
    <col min="4358" max="4358" width="11.28515625" customWidth="1"/>
    <col min="4359" max="4359" width="12.85546875" customWidth="1"/>
    <col min="4360" max="4360" width="12.140625" customWidth="1"/>
    <col min="4361" max="4361" width="11.7109375" customWidth="1"/>
    <col min="4362" max="4362" width="11.42578125" customWidth="1"/>
    <col min="4363" max="4363" width="12.7109375" customWidth="1"/>
    <col min="4364" max="4364" width="4.140625" customWidth="1"/>
    <col min="4365" max="4365" width="45.28515625" customWidth="1"/>
    <col min="4366" max="4366" width="14.85546875" customWidth="1"/>
    <col min="4367" max="4367" width="12.28515625" customWidth="1"/>
    <col min="4368" max="4369" width="11.140625" customWidth="1"/>
    <col min="4370" max="4370" width="12.42578125" customWidth="1"/>
    <col min="4371" max="4371" width="11.42578125" customWidth="1"/>
    <col min="4372" max="4372" width="13.5703125" customWidth="1"/>
    <col min="4611" max="4611" width="23.140625" customWidth="1"/>
    <col min="4612" max="4612" width="42.85546875" customWidth="1"/>
    <col min="4614" max="4614" width="11.28515625" customWidth="1"/>
    <col min="4615" max="4615" width="12.85546875" customWidth="1"/>
    <col min="4616" max="4616" width="12.140625" customWidth="1"/>
    <col min="4617" max="4617" width="11.7109375" customWidth="1"/>
    <col min="4618" max="4618" width="11.42578125" customWidth="1"/>
    <col min="4619" max="4619" width="12.7109375" customWidth="1"/>
    <col min="4620" max="4620" width="4.140625" customWidth="1"/>
    <col min="4621" max="4621" width="45.28515625" customWidth="1"/>
    <col min="4622" max="4622" width="14.85546875" customWidth="1"/>
    <col min="4623" max="4623" width="12.28515625" customWidth="1"/>
    <col min="4624" max="4625" width="11.140625" customWidth="1"/>
    <col min="4626" max="4626" width="12.42578125" customWidth="1"/>
    <col min="4627" max="4627" width="11.42578125" customWidth="1"/>
    <col min="4628" max="4628" width="13.5703125" customWidth="1"/>
    <col min="4867" max="4867" width="23.140625" customWidth="1"/>
    <col min="4868" max="4868" width="42.85546875" customWidth="1"/>
    <col min="4870" max="4870" width="11.28515625" customWidth="1"/>
    <col min="4871" max="4871" width="12.85546875" customWidth="1"/>
    <col min="4872" max="4872" width="12.140625" customWidth="1"/>
    <col min="4873" max="4873" width="11.7109375" customWidth="1"/>
    <col min="4874" max="4874" width="11.42578125" customWidth="1"/>
    <col min="4875" max="4875" width="12.7109375" customWidth="1"/>
    <col min="4876" max="4876" width="4.140625" customWidth="1"/>
    <col min="4877" max="4877" width="45.28515625" customWidth="1"/>
    <col min="4878" max="4878" width="14.85546875" customWidth="1"/>
    <col min="4879" max="4879" width="12.28515625" customWidth="1"/>
    <col min="4880" max="4881" width="11.140625" customWidth="1"/>
    <col min="4882" max="4882" width="12.42578125" customWidth="1"/>
    <col min="4883" max="4883" width="11.42578125" customWidth="1"/>
    <col min="4884" max="4884" width="13.5703125" customWidth="1"/>
    <col min="5123" max="5123" width="23.140625" customWidth="1"/>
    <col min="5124" max="5124" width="42.85546875" customWidth="1"/>
    <col min="5126" max="5126" width="11.28515625" customWidth="1"/>
    <col min="5127" max="5127" width="12.85546875" customWidth="1"/>
    <col min="5128" max="5128" width="12.140625" customWidth="1"/>
    <col min="5129" max="5129" width="11.7109375" customWidth="1"/>
    <col min="5130" max="5130" width="11.42578125" customWidth="1"/>
    <col min="5131" max="5131" width="12.7109375" customWidth="1"/>
    <col min="5132" max="5132" width="4.140625" customWidth="1"/>
    <col min="5133" max="5133" width="45.28515625" customWidth="1"/>
    <col min="5134" max="5134" width="14.85546875" customWidth="1"/>
    <col min="5135" max="5135" width="12.28515625" customWidth="1"/>
    <col min="5136" max="5137" width="11.140625" customWidth="1"/>
    <col min="5138" max="5138" width="12.42578125" customWidth="1"/>
    <col min="5139" max="5139" width="11.42578125" customWidth="1"/>
    <col min="5140" max="5140" width="13.5703125" customWidth="1"/>
    <col min="5379" max="5379" width="23.140625" customWidth="1"/>
    <col min="5380" max="5380" width="42.85546875" customWidth="1"/>
    <col min="5382" max="5382" width="11.28515625" customWidth="1"/>
    <col min="5383" max="5383" width="12.85546875" customWidth="1"/>
    <col min="5384" max="5384" width="12.140625" customWidth="1"/>
    <col min="5385" max="5385" width="11.7109375" customWidth="1"/>
    <col min="5386" max="5386" width="11.42578125" customWidth="1"/>
    <col min="5387" max="5387" width="12.7109375" customWidth="1"/>
    <col min="5388" max="5388" width="4.140625" customWidth="1"/>
    <col min="5389" max="5389" width="45.28515625" customWidth="1"/>
    <col min="5390" max="5390" width="14.85546875" customWidth="1"/>
    <col min="5391" max="5391" width="12.28515625" customWidth="1"/>
    <col min="5392" max="5393" width="11.140625" customWidth="1"/>
    <col min="5394" max="5394" width="12.42578125" customWidth="1"/>
    <col min="5395" max="5395" width="11.42578125" customWidth="1"/>
    <col min="5396" max="5396" width="13.5703125" customWidth="1"/>
    <col min="5635" max="5635" width="23.140625" customWidth="1"/>
    <col min="5636" max="5636" width="42.85546875" customWidth="1"/>
    <col min="5638" max="5638" width="11.28515625" customWidth="1"/>
    <col min="5639" max="5639" width="12.85546875" customWidth="1"/>
    <col min="5640" max="5640" width="12.140625" customWidth="1"/>
    <col min="5641" max="5641" width="11.7109375" customWidth="1"/>
    <col min="5642" max="5642" width="11.42578125" customWidth="1"/>
    <col min="5643" max="5643" width="12.7109375" customWidth="1"/>
    <col min="5644" max="5644" width="4.140625" customWidth="1"/>
    <col min="5645" max="5645" width="45.28515625" customWidth="1"/>
    <col min="5646" max="5646" width="14.85546875" customWidth="1"/>
    <col min="5647" max="5647" width="12.28515625" customWidth="1"/>
    <col min="5648" max="5649" width="11.140625" customWidth="1"/>
    <col min="5650" max="5650" width="12.42578125" customWidth="1"/>
    <col min="5651" max="5651" width="11.42578125" customWidth="1"/>
    <col min="5652" max="5652" width="13.5703125" customWidth="1"/>
    <col min="5891" max="5891" width="23.140625" customWidth="1"/>
    <col min="5892" max="5892" width="42.85546875" customWidth="1"/>
    <col min="5894" max="5894" width="11.28515625" customWidth="1"/>
    <col min="5895" max="5895" width="12.85546875" customWidth="1"/>
    <col min="5896" max="5896" width="12.140625" customWidth="1"/>
    <col min="5897" max="5897" width="11.7109375" customWidth="1"/>
    <col min="5898" max="5898" width="11.42578125" customWidth="1"/>
    <col min="5899" max="5899" width="12.7109375" customWidth="1"/>
    <col min="5900" max="5900" width="4.140625" customWidth="1"/>
    <col min="5901" max="5901" width="45.28515625" customWidth="1"/>
    <col min="5902" max="5902" width="14.85546875" customWidth="1"/>
    <col min="5903" max="5903" width="12.28515625" customWidth="1"/>
    <col min="5904" max="5905" width="11.140625" customWidth="1"/>
    <col min="5906" max="5906" width="12.42578125" customWidth="1"/>
    <col min="5907" max="5907" width="11.42578125" customWidth="1"/>
    <col min="5908" max="5908" width="13.5703125" customWidth="1"/>
    <col min="6147" max="6147" width="23.140625" customWidth="1"/>
    <col min="6148" max="6148" width="42.85546875" customWidth="1"/>
    <col min="6150" max="6150" width="11.28515625" customWidth="1"/>
    <col min="6151" max="6151" width="12.85546875" customWidth="1"/>
    <col min="6152" max="6152" width="12.140625" customWidth="1"/>
    <col min="6153" max="6153" width="11.7109375" customWidth="1"/>
    <col min="6154" max="6154" width="11.42578125" customWidth="1"/>
    <col min="6155" max="6155" width="12.7109375" customWidth="1"/>
    <col min="6156" max="6156" width="4.140625" customWidth="1"/>
    <col min="6157" max="6157" width="45.28515625" customWidth="1"/>
    <col min="6158" max="6158" width="14.85546875" customWidth="1"/>
    <col min="6159" max="6159" width="12.28515625" customWidth="1"/>
    <col min="6160" max="6161" width="11.140625" customWidth="1"/>
    <col min="6162" max="6162" width="12.42578125" customWidth="1"/>
    <col min="6163" max="6163" width="11.42578125" customWidth="1"/>
    <col min="6164" max="6164" width="13.5703125" customWidth="1"/>
    <col min="6403" max="6403" width="23.140625" customWidth="1"/>
    <col min="6404" max="6404" width="42.85546875" customWidth="1"/>
    <col min="6406" max="6406" width="11.28515625" customWidth="1"/>
    <col min="6407" max="6407" width="12.85546875" customWidth="1"/>
    <col min="6408" max="6408" width="12.140625" customWidth="1"/>
    <col min="6409" max="6409" width="11.7109375" customWidth="1"/>
    <col min="6410" max="6410" width="11.42578125" customWidth="1"/>
    <col min="6411" max="6411" width="12.7109375" customWidth="1"/>
    <col min="6412" max="6412" width="4.140625" customWidth="1"/>
    <col min="6413" max="6413" width="45.28515625" customWidth="1"/>
    <col min="6414" max="6414" width="14.85546875" customWidth="1"/>
    <col min="6415" max="6415" width="12.28515625" customWidth="1"/>
    <col min="6416" max="6417" width="11.140625" customWidth="1"/>
    <col min="6418" max="6418" width="12.42578125" customWidth="1"/>
    <col min="6419" max="6419" width="11.42578125" customWidth="1"/>
    <col min="6420" max="6420" width="13.5703125" customWidth="1"/>
    <col min="6659" max="6659" width="23.140625" customWidth="1"/>
    <col min="6660" max="6660" width="42.85546875" customWidth="1"/>
    <col min="6662" max="6662" width="11.28515625" customWidth="1"/>
    <col min="6663" max="6663" width="12.85546875" customWidth="1"/>
    <col min="6664" max="6664" width="12.140625" customWidth="1"/>
    <col min="6665" max="6665" width="11.7109375" customWidth="1"/>
    <col min="6666" max="6666" width="11.42578125" customWidth="1"/>
    <col min="6667" max="6667" width="12.7109375" customWidth="1"/>
    <col min="6668" max="6668" width="4.140625" customWidth="1"/>
    <col min="6669" max="6669" width="45.28515625" customWidth="1"/>
    <col min="6670" max="6670" width="14.85546875" customWidth="1"/>
    <col min="6671" max="6671" width="12.28515625" customWidth="1"/>
    <col min="6672" max="6673" width="11.140625" customWidth="1"/>
    <col min="6674" max="6674" width="12.42578125" customWidth="1"/>
    <col min="6675" max="6675" width="11.42578125" customWidth="1"/>
    <col min="6676" max="6676" width="13.5703125" customWidth="1"/>
    <col min="6915" max="6915" width="23.140625" customWidth="1"/>
    <col min="6916" max="6916" width="42.85546875" customWidth="1"/>
    <col min="6918" max="6918" width="11.28515625" customWidth="1"/>
    <col min="6919" max="6919" width="12.85546875" customWidth="1"/>
    <col min="6920" max="6920" width="12.140625" customWidth="1"/>
    <col min="6921" max="6921" width="11.7109375" customWidth="1"/>
    <col min="6922" max="6922" width="11.42578125" customWidth="1"/>
    <col min="6923" max="6923" width="12.7109375" customWidth="1"/>
    <col min="6924" max="6924" width="4.140625" customWidth="1"/>
    <col min="6925" max="6925" width="45.28515625" customWidth="1"/>
    <col min="6926" max="6926" width="14.85546875" customWidth="1"/>
    <col min="6927" max="6927" width="12.28515625" customWidth="1"/>
    <col min="6928" max="6929" width="11.140625" customWidth="1"/>
    <col min="6930" max="6930" width="12.42578125" customWidth="1"/>
    <col min="6931" max="6931" width="11.42578125" customWidth="1"/>
    <col min="6932" max="6932" width="13.5703125" customWidth="1"/>
    <col min="7171" max="7171" width="23.140625" customWidth="1"/>
    <col min="7172" max="7172" width="42.85546875" customWidth="1"/>
    <col min="7174" max="7174" width="11.28515625" customWidth="1"/>
    <col min="7175" max="7175" width="12.85546875" customWidth="1"/>
    <col min="7176" max="7176" width="12.140625" customWidth="1"/>
    <col min="7177" max="7177" width="11.7109375" customWidth="1"/>
    <col min="7178" max="7178" width="11.42578125" customWidth="1"/>
    <col min="7179" max="7179" width="12.7109375" customWidth="1"/>
    <col min="7180" max="7180" width="4.140625" customWidth="1"/>
    <col min="7181" max="7181" width="45.28515625" customWidth="1"/>
    <col min="7182" max="7182" width="14.85546875" customWidth="1"/>
    <col min="7183" max="7183" width="12.28515625" customWidth="1"/>
    <col min="7184" max="7185" width="11.140625" customWidth="1"/>
    <col min="7186" max="7186" width="12.42578125" customWidth="1"/>
    <col min="7187" max="7187" width="11.42578125" customWidth="1"/>
    <col min="7188" max="7188" width="13.5703125" customWidth="1"/>
    <col min="7427" max="7427" width="23.140625" customWidth="1"/>
    <col min="7428" max="7428" width="42.85546875" customWidth="1"/>
    <col min="7430" max="7430" width="11.28515625" customWidth="1"/>
    <col min="7431" max="7431" width="12.85546875" customWidth="1"/>
    <col min="7432" max="7432" width="12.140625" customWidth="1"/>
    <col min="7433" max="7433" width="11.7109375" customWidth="1"/>
    <col min="7434" max="7434" width="11.42578125" customWidth="1"/>
    <col min="7435" max="7435" width="12.7109375" customWidth="1"/>
    <col min="7436" max="7436" width="4.140625" customWidth="1"/>
    <col min="7437" max="7437" width="45.28515625" customWidth="1"/>
    <col min="7438" max="7438" width="14.85546875" customWidth="1"/>
    <col min="7439" max="7439" width="12.28515625" customWidth="1"/>
    <col min="7440" max="7441" width="11.140625" customWidth="1"/>
    <col min="7442" max="7442" width="12.42578125" customWidth="1"/>
    <col min="7443" max="7443" width="11.42578125" customWidth="1"/>
    <col min="7444" max="7444" width="13.5703125" customWidth="1"/>
    <col min="7683" max="7683" width="23.140625" customWidth="1"/>
    <col min="7684" max="7684" width="42.85546875" customWidth="1"/>
    <col min="7686" max="7686" width="11.28515625" customWidth="1"/>
    <col min="7687" max="7687" width="12.85546875" customWidth="1"/>
    <col min="7688" max="7688" width="12.140625" customWidth="1"/>
    <col min="7689" max="7689" width="11.7109375" customWidth="1"/>
    <col min="7690" max="7690" width="11.42578125" customWidth="1"/>
    <col min="7691" max="7691" width="12.7109375" customWidth="1"/>
    <col min="7692" max="7692" width="4.140625" customWidth="1"/>
    <col min="7693" max="7693" width="45.28515625" customWidth="1"/>
    <col min="7694" max="7694" width="14.85546875" customWidth="1"/>
    <col min="7695" max="7695" width="12.28515625" customWidth="1"/>
    <col min="7696" max="7697" width="11.140625" customWidth="1"/>
    <col min="7698" max="7698" width="12.42578125" customWidth="1"/>
    <col min="7699" max="7699" width="11.42578125" customWidth="1"/>
    <col min="7700" max="7700" width="13.5703125" customWidth="1"/>
    <col min="7939" max="7939" width="23.140625" customWidth="1"/>
    <col min="7940" max="7940" width="42.85546875" customWidth="1"/>
    <col min="7942" max="7942" width="11.28515625" customWidth="1"/>
    <col min="7943" max="7943" width="12.85546875" customWidth="1"/>
    <col min="7944" max="7944" width="12.140625" customWidth="1"/>
    <col min="7945" max="7945" width="11.7109375" customWidth="1"/>
    <col min="7946" max="7946" width="11.42578125" customWidth="1"/>
    <col min="7947" max="7947" width="12.7109375" customWidth="1"/>
    <col min="7948" max="7948" width="4.140625" customWidth="1"/>
    <col min="7949" max="7949" width="45.28515625" customWidth="1"/>
    <col min="7950" max="7950" width="14.85546875" customWidth="1"/>
    <col min="7951" max="7951" width="12.28515625" customWidth="1"/>
    <col min="7952" max="7953" width="11.140625" customWidth="1"/>
    <col min="7954" max="7954" width="12.42578125" customWidth="1"/>
    <col min="7955" max="7955" width="11.42578125" customWidth="1"/>
    <col min="7956" max="7956" width="13.5703125" customWidth="1"/>
    <col min="8195" max="8195" width="23.140625" customWidth="1"/>
    <col min="8196" max="8196" width="42.85546875" customWidth="1"/>
    <col min="8198" max="8198" width="11.28515625" customWidth="1"/>
    <col min="8199" max="8199" width="12.85546875" customWidth="1"/>
    <col min="8200" max="8200" width="12.140625" customWidth="1"/>
    <col min="8201" max="8201" width="11.7109375" customWidth="1"/>
    <col min="8202" max="8202" width="11.42578125" customWidth="1"/>
    <col min="8203" max="8203" width="12.7109375" customWidth="1"/>
    <col min="8204" max="8204" width="4.140625" customWidth="1"/>
    <col min="8205" max="8205" width="45.28515625" customWidth="1"/>
    <col min="8206" max="8206" width="14.85546875" customWidth="1"/>
    <col min="8207" max="8207" width="12.28515625" customWidth="1"/>
    <col min="8208" max="8209" width="11.140625" customWidth="1"/>
    <col min="8210" max="8210" width="12.42578125" customWidth="1"/>
    <col min="8211" max="8211" width="11.42578125" customWidth="1"/>
    <col min="8212" max="8212" width="13.5703125" customWidth="1"/>
    <col min="8451" max="8451" width="23.140625" customWidth="1"/>
    <col min="8452" max="8452" width="42.85546875" customWidth="1"/>
    <col min="8454" max="8454" width="11.28515625" customWidth="1"/>
    <col min="8455" max="8455" width="12.85546875" customWidth="1"/>
    <col min="8456" max="8456" width="12.140625" customWidth="1"/>
    <col min="8457" max="8457" width="11.7109375" customWidth="1"/>
    <col min="8458" max="8458" width="11.42578125" customWidth="1"/>
    <col min="8459" max="8459" width="12.7109375" customWidth="1"/>
    <col min="8460" max="8460" width="4.140625" customWidth="1"/>
    <col min="8461" max="8461" width="45.28515625" customWidth="1"/>
    <col min="8462" max="8462" width="14.85546875" customWidth="1"/>
    <col min="8463" max="8463" width="12.28515625" customWidth="1"/>
    <col min="8464" max="8465" width="11.140625" customWidth="1"/>
    <col min="8466" max="8466" width="12.42578125" customWidth="1"/>
    <col min="8467" max="8467" width="11.42578125" customWidth="1"/>
    <col min="8468" max="8468" width="13.5703125" customWidth="1"/>
    <col min="8707" max="8707" width="23.140625" customWidth="1"/>
    <col min="8708" max="8708" width="42.85546875" customWidth="1"/>
    <col min="8710" max="8710" width="11.28515625" customWidth="1"/>
    <col min="8711" max="8711" width="12.85546875" customWidth="1"/>
    <col min="8712" max="8712" width="12.140625" customWidth="1"/>
    <col min="8713" max="8713" width="11.7109375" customWidth="1"/>
    <col min="8714" max="8714" width="11.42578125" customWidth="1"/>
    <col min="8715" max="8715" width="12.7109375" customWidth="1"/>
    <col min="8716" max="8716" width="4.140625" customWidth="1"/>
    <col min="8717" max="8717" width="45.28515625" customWidth="1"/>
    <col min="8718" max="8718" width="14.85546875" customWidth="1"/>
    <col min="8719" max="8719" width="12.28515625" customWidth="1"/>
    <col min="8720" max="8721" width="11.140625" customWidth="1"/>
    <col min="8722" max="8722" width="12.42578125" customWidth="1"/>
    <col min="8723" max="8723" width="11.42578125" customWidth="1"/>
    <col min="8724" max="8724" width="13.5703125" customWidth="1"/>
    <col min="8963" max="8963" width="23.140625" customWidth="1"/>
    <col min="8964" max="8964" width="42.85546875" customWidth="1"/>
    <col min="8966" max="8966" width="11.28515625" customWidth="1"/>
    <col min="8967" max="8967" width="12.85546875" customWidth="1"/>
    <col min="8968" max="8968" width="12.140625" customWidth="1"/>
    <col min="8969" max="8969" width="11.7109375" customWidth="1"/>
    <col min="8970" max="8970" width="11.42578125" customWidth="1"/>
    <col min="8971" max="8971" width="12.7109375" customWidth="1"/>
    <col min="8972" max="8972" width="4.140625" customWidth="1"/>
    <col min="8973" max="8973" width="45.28515625" customWidth="1"/>
    <col min="8974" max="8974" width="14.85546875" customWidth="1"/>
    <col min="8975" max="8975" width="12.28515625" customWidth="1"/>
    <col min="8976" max="8977" width="11.140625" customWidth="1"/>
    <col min="8978" max="8978" width="12.42578125" customWidth="1"/>
    <col min="8979" max="8979" width="11.42578125" customWidth="1"/>
    <col min="8980" max="8980" width="13.5703125" customWidth="1"/>
    <col min="9219" max="9219" width="23.140625" customWidth="1"/>
    <col min="9220" max="9220" width="42.85546875" customWidth="1"/>
    <col min="9222" max="9222" width="11.28515625" customWidth="1"/>
    <col min="9223" max="9223" width="12.85546875" customWidth="1"/>
    <col min="9224" max="9224" width="12.140625" customWidth="1"/>
    <col min="9225" max="9225" width="11.7109375" customWidth="1"/>
    <col min="9226" max="9226" width="11.42578125" customWidth="1"/>
    <col min="9227" max="9227" width="12.7109375" customWidth="1"/>
    <col min="9228" max="9228" width="4.140625" customWidth="1"/>
    <col min="9229" max="9229" width="45.28515625" customWidth="1"/>
    <col min="9230" max="9230" width="14.85546875" customWidth="1"/>
    <col min="9231" max="9231" width="12.28515625" customWidth="1"/>
    <col min="9232" max="9233" width="11.140625" customWidth="1"/>
    <col min="9234" max="9234" width="12.42578125" customWidth="1"/>
    <col min="9235" max="9235" width="11.42578125" customWidth="1"/>
    <col min="9236" max="9236" width="13.5703125" customWidth="1"/>
    <col min="9475" max="9475" width="23.140625" customWidth="1"/>
    <col min="9476" max="9476" width="42.85546875" customWidth="1"/>
    <col min="9478" max="9478" width="11.28515625" customWidth="1"/>
    <col min="9479" max="9479" width="12.85546875" customWidth="1"/>
    <col min="9480" max="9480" width="12.140625" customWidth="1"/>
    <col min="9481" max="9481" width="11.7109375" customWidth="1"/>
    <col min="9482" max="9482" width="11.42578125" customWidth="1"/>
    <col min="9483" max="9483" width="12.7109375" customWidth="1"/>
    <col min="9484" max="9484" width="4.140625" customWidth="1"/>
    <col min="9485" max="9485" width="45.28515625" customWidth="1"/>
    <col min="9486" max="9486" width="14.85546875" customWidth="1"/>
    <col min="9487" max="9487" width="12.28515625" customWidth="1"/>
    <col min="9488" max="9489" width="11.140625" customWidth="1"/>
    <col min="9490" max="9490" width="12.42578125" customWidth="1"/>
    <col min="9491" max="9491" width="11.42578125" customWidth="1"/>
    <col min="9492" max="9492" width="13.5703125" customWidth="1"/>
    <col min="9731" max="9731" width="23.140625" customWidth="1"/>
    <col min="9732" max="9732" width="42.85546875" customWidth="1"/>
    <col min="9734" max="9734" width="11.28515625" customWidth="1"/>
    <col min="9735" max="9735" width="12.85546875" customWidth="1"/>
    <col min="9736" max="9736" width="12.140625" customWidth="1"/>
    <col min="9737" max="9737" width="11.7109375" customWidth="1"/>
    <col min="9738" max="9738" width="11.42578125" customWidth="1"/>
    <col min="9739" max="9739" width="12.7109375" customWidth="1"/>
    <col min="9740" max="9740" width="4.140625" customWidth="1"/>
    <col min="9741" max="9741" width="45.28515625" customWidth="1"/>
    <col min="9742" max="9742" width="14.85546875" customWidth="1"/>
    <col min="9743" max="9743" width="12.28515625" customWidth="1"/>
    <col min="9744" max="9745" width="11.140625" customWidth="1"/>
    <col min="9746" max="9746" width="12.42578125" customWidth="1"/>
    <col min="9747" max="9747" width="11.42578125" customWidth="1"/>
    <col min="9748" max="9748" width="13.5703125" customWidth="1"/>
    <col min="9987" max="9987" width="23.140625" customWidth="1"/>
    <col min="9988" max="9988" width="42.85546875" customWidth="1"/>
    <col min="9990" max="9990" width="11.28515625" customWidth="1"/>
    <col min="9991" max="9991" width="12.85546875" customWidth="1"/>
    <col min="9992" max="9992" width="12.140625" customWidth="1"/>
    <col min="9993" max="9993" width="11.7109375" customWidth="1"/>
    <col min="9994" max="9994" width="11.42578125" customWidth="1"/>
    <col min="9995" max="9995" width="12.7109375" customWidth="1"/>
    <col min="9996" max="9996" width="4.140625" customWidth="1"/>
    <col min="9997" max="9997" width="45.28515625" customWidth="1"/>
    <col min="9998" max="9998" width="14.85546875" customWidth="1"/>
    <col min="9999" max="9999" width="12.28515625" customWidth="1"/>
    <col min="10000" max="10001" width="11.140625" customWidth="1"/>
    <col min="10002" max="10002" width="12.42578125" customWidth="1"/>
    <col min="10003" max="10003" width="11.42578125" customWidth="1"/>
    <col min="10004" max="10004" width="13.5703125" customWidth="1"/>
    <col min="10243" max="10243" width="23.140625" customWidth="1"/>
    <col min="10244" max="10244" width="42.85546875" customWidth="1"/>
    <col min="10246" max="10246" width="11.28515625" customWidth="1"/>
    <col min="10247" max="10247" width="12.85546875" customWidth="1"/>
    <col min="10248" max="10248" width="12.140625" customWidth="1"/>
    <col min="10249" max="10249" width="11.7109375" customWidth="1"/>
    <col min="10250" max="10250" width="11.42578125" customWidth="1"/>
    <col min="10251" max="10251" width="12.7109375" customWidth="1"/>
    <col min="10252" max="10252" width="4.140625" customWidth="1"/>
    <col min="10253" max="10253" width="45.28515625" customWidth="1"/>
    <col min="10254" max="10254" width="14.85546875" customWidth="1"/>
    <col min="10255" max="10255" width="12.28515625" customWidth="1"/>
    <col min="10256" max="10257" width="11.140625" customWidth="1"/>
    <col min="10258" max="10258" width="12.42578125" customWidth="1"/>
    <col min="10259" max="10259" width="11.42578125" customWidth="1"/>
    <col min="10260" max="10260" width="13.5703125" customWidth="1"/>
    <col min="10499" max="10499" width="23.140625" customWidth="1"/>
    <col min="10500" max="10500" width="42.85546875" customWidth="1"/>
    <col min="10502" max="10502" width="11.28515625" customWidth="1"/>
    <col min="10503" max="10503" width="12.85546875" customWidth="1"/>
    <col min="10504" max="10504" width="12.140625" customWidth="1"/>
    <col min="10505" max="10505" width="11.7109375" customWidth="1"/>
    <col min="10506" max="10506" width="11.42578125" customWidth="1"/>
    <col min="10507" max="10507" width="12.7109375" customWidth="1"/>
    <col min="10508" max="10508" width="4.140625" customWidth="1"/>
    <col min="10509" max="10509" width="45.28515625" customWidth="1"/>
    <col min="10510" max="10510" width="14.85546875" customWidth="1"/>
    <col min="10511" max="10511" width="12.28515625" customWidth="1"/>
    <col min="10512" max="10513" width="11.140625" customWidth="1"/>
    <col min="10514" max="10514" width="12.42578125" customWidth="1"/>
    <col min="10515" max="10515" width="11.42578125" customWidth="1"/>
    <col min="10516" max="10516" width="13.5703125" customWidth="1"/>
    <col min="10755" max="10755" width="23.140625" customWidth="1"/>
    <col min="10756" max="10756" width="42.85546875" customWidth="1"/>
    <col min="10758" max="10758" width="11.28515625" customWidth="1"/>
    <col min="10759" max="10759" width="12.85546875" customWidth="1"/>
    <col min="10760" max="10760" width="12.140625" customWidth="1"/>
    <col min="10761" max="10761" width="11.7109375" customWidth="1"/>
    <col min="10762" max="10762" width="11.42578125" customWidth="1"/>
    <col min="10763" max="10763" width="12.7109375" customWidth="1"/>
    <col min="10764" max="10764" width="4.140625" customWidth="1"/>
    <col min="10765" max="10765" width="45.28515625" customWidth="1"/>
    <col min="10766" max="10766" width="14.85546875" customWidth="1"/>
    <col min="10767" max="10767" width="12.28515625" customWidth="1"/>
    <col min="10768" max="10769" width="11.140625" customWidth="1"/>
    <col min="10770" max="10770" width="12.42578125" customWidth="1"/>
    <col min="10771" max="10771" width="11.42578125" customWidth="1"/>
    <col min="10772" max="10772" width="13.5703125" customWidth="1"/>
    <col min="11011" max="11011" width="23.140625" customWidth="1"/>
    <col min="11012" max="11012" width="42.85546875" customWidth="1"/>
    <col min="11014" max="11014" width="11.28515625" customWidth="1"/>
    <col min="11015" max="11015" width="12.85546875" customWidth="1"/>
    <col min="11016" max="11016" width="12.140625" customWidth="1"/>
    <col min="11017" max="11017" width="11.7109375" customWidth="1"/>
    <col min="11018" max="11018" width="11.42578125" customWidth="1"/>
    <col min="11019" max="11019" width="12.7109375" customWidth="1"/>
    <col min="11020" max="11020" width="4.140625" customWidth="1"/>
    <col min="11021" max="11021" width="45.28515625" customWidth="1"/>
    <col min="11022" max="11022" width="14.85546875" customWidth="1"/>
    <col min="11023" max="11023" width="12.28515625" customWidth="1"/>
    <col min="11024" max="11025" width="11.140625" customWidth="1"/>
    <col min="11026" max="11026" width="12.42578125" customWidth="1"/>
    <col min="11027" max="11027" width="11.42578125" customWidth="1"/>
    <col min="11028" max="11028" width="13.5703125" customWidth="1"/>
    <col min="11267" max="11267" width="23.140625" customWidth="1"/>
    <col min="11268" max="11268" width="42.85546875" customWidth="1"/>
    <col min="11270" max="11270" width="11.28515625" customWidth="1"/>
    <col min="11271" max="11271" width="12.85546875" customWidth="1"/>
    <col min="11272" max="11272" width="12.140625" customWidth="1"/>
    <col min="11273" max="11273" width="11.7109375" customWidth="1"/>
    <col min="11274" max="11274" width="11.42578125" customWidth="1"/>
    <col min="11275" max="11275" width="12.7109375" customWidth="1"/>
    <col min="11276" max="11276" width="4.140625" customWidth="1"/>
    <col min="11277" max="11277" width="45.28515625" customWidth="1"/>
    <col min="11278" max="11278" width="14.85546875" customWidth="1"/>
    <col min="11279" max="11279" width="12.28515625" customWidth="1"/>
    <col min="11280" max="11281" width="11.140625" customWidth="1"/>
    <col min="11282" max="11282" width="12.42578125" customWidth="1"/>
    <col min="11283" max="11283" width="11.42578125" customWidth="1"/>
    <col min="11284" max="11284" width="13.5703125" customWidth="1"/>
    <col min="11523" max="11523" width="23.140625" customWidth="1"/>
    <col min="11524" max="11524" width="42.85546875" customWidth="1"/>
    <col min="11526" max="11526" width="11.28515625" customWidth="1"/>
    <col min="11527" max="11527" width="12.85546875" customWidth="1"/>
    <col min="11528" max="11528" width="12.140625" customWidth="1"/>
    <col min="11529" max="11529" width="11.7109375" customWidth="1"/>
    <col min="11530" max="11530" width="11.42578125" customWidth="1"/>
    <col min="11531" max="11531" width="12.7109375" customWidth="1"/>
    <col min="11532" max="11532" width="4.140625" customWidth="1"/>
    <col min="11533" max="11533" width="45.28515625" customWidth="1"/>
    <col min="11534" max="11534" width="14.85546875" customWidth="1"/>
    <col min="11535" max="11535" width="12.28515625" customWidth="1"/>
    <col min="11536" max="11537" width="11.140625" customWidth="1"/>
    <col min="11538" max="11538" width="12.42578125" customWidth="1"/>
    <col min="11539" max="11539" width="11.42578125" customWidth="1"/>
    <col min="11540" max="11540" width="13.5703125" customWidth="1"/>
    <col min="11779" max="11779" width="23.140625" customWidth="1"/>
    <col min="11780" max="11780" width="42.85546875" customWidth="1"/>
    <col min="11782" max="11782" width="11.28515625" customWidth="1"/>
    <col min="11783" max="11783" width="12.85546875" customWidth="1"/>
    <col min="11784" max="11784" width="12.140625" customWidth="1"/>
    <col min="11785" max="11785" width="11.7109375" customWidth="1"/>
    <col min="11786" max="11786" width="11.42578125" customWidth="1"/>
    <col min="11787" max="11787" width="12.7109375" customWidth="1"/>
    <col min="11788" max="11788" width="4.140625" customWidth="1"/>
    <col min="11789" max="11789" width="45.28515625" customWidth="1"/>
    <col min="11790" max="11790" width="14.85546875" customWidth="1"/>
    <col min="11791" max="11791" width="12.28515625" customWidth="1"/>
    <col min="11792" max="11793" width="11.140625" customWidth="1"/>
    <col min="11794" max="11794" width="12.42578125" customWidth="1"/>
    <col min="11795" max="11795" width="11.42578125" customWidth="1"/>
    <col min="11796" max="11796" width="13.5703125" customWidth="1"/>
    <col min="12035" max="12035" width="23.140625" customWidth="1"/>
    <col min="12036" max="12036" width="42.85546875" customWidth="1"/>
    <col min="12038" max="12038" width="11.28515625" customWidth="1"/>
    <col min="12039" max="12039" width="12.85546875" customWidth="1"/>
    <col min="12040" max="12040" width="12.140625" customWidth="1"/>
    <col min="12041" max="12041" width="11.7109375" customWidth="1"/>
    <col min="12042" max="12042" width="11.42578125" customWidth="1"/>
    <col min="12043" max="12043" width="12.7109375" customWidth="1"/>
    <col min="12044" max="12044" width="4.140625" customWidth="1"/>
    <col min="12045" max="12045" width="45.28515625" customWidth="1"/>
    <col min="12046" max="12046" width="14.85546875" customWidth="1"/>
    <col min="12047" max="12047" width="12.28515625" customWidth="1"/>
    <col min="12048" max="12049" width="11.140625" customWidth="1"/>
    <col min="12050" max="12050" width="12.42578125" customWidth="1"/>
    <col min="12051" max="12051" width="11.42578125" customWidth="1"/>
    <col min="12052" max="12052" width="13.5703125" customWidth="1"/>
    <col min="12291" max="12291" width="23.140625" customWidth="1"/>
    <col min="12292" max="12292" width="42.85546875" customWidth="1"/>
    <col min="12294" max="12294" width="11.28515625" customWidth="1"/>
    <col min="12295" max="12295" width="12.85546875" customWidth="1"/>
    <col min="12296" max="12296" width="12.140625" customWidth="1"/>
    <col min="12297" max="12297" width="11.7109375" customWidth="1"/>
    <col min="12298" max="12298" width="11.42578125" customWidth="1"/>
    <col min="12299" max="12299" width="12.7109375" customWidth="1"/>
    <col min="12300" max="12300" width="4.140625" customWidth="1"/>
    <col min="12301" max="12301" width="45.28515625" customWidth="1"/>
    <col min="12302" max="12302" width="14.85546875" customWidth="1"/>
    <col min="12303" max="12303" width="12.28515625" customWidth="1"/>
    <col min="12304" max="12305" width="11.140625" customWidth="1"/>
    <col min="12306" max="12306" width="12.42578125" customWidth="1"/>
    <col min="12307" max="12307" width="11.42578125" customWidth="1"/>
    <col min="12308" max="12308" width="13.5703125" customWidth="1"/>
    <col min="12547" max="12547" width="23.140625" customWidth="1"/>
    <col min="12548" max="12548" width="42.85546875" customWidth="1"/>
    <col min="12550" max="12550" width="11.28515625" customWidth="1"/>
    <col min="12551" max="12551" width="12.85546875" customWidth="1"/>
    <col min="12552" max="12552" width="12.140625" customWidth="1"/>
    <col min="12553" max="12553" width="11.7109375" customWidth="1"/>
    <col min="12554" max="12554" width="11.42578125" customWidth="1"/>
    <col min="12555" max="12555" width="12.7109375" customWidth="1"/>
    <col min="12556" max="12556" width="4.140625" customWidth="1"/>
    <col min="12557" max="12557" width="45.28515625" customWidth="1"/>
    <col min="12558" max="12558" width="14.85546875" customWidth="1"/>
    <col min="12559" max="12559" width="12.28515625" customWidth="1"/>
    <col min="12560" max="12561" width="11.140625" customWidth="1"/>
    <col min="12562" max="12562" width="12.42578125" customWidth="1"/>
    <col min="12563" max="12563" width="11.42578125" customWidth="1"/>
    <col min="12564" max="12564" width="13.5703125" customWidth="1"/>
    <col min="12803" max="12803" width="23.140625" customWidth="1"/>
    <col min="12804" max="12804" width="42.85546875" customWidth="1"/>
    <col min="12806" max="12806" width="11.28515625" customWidth="1"/>
    <col min="12807" max="12807" width="12.85546875" customWidth="1"/>
    <col min="12808" max="12808" width="12.140625" customWidth="1"/>
    <col min="12809" max="12809" width="11.7109375" customWidth="1"/>
    <col min="12810" max="12810" width="11.42578125" customWidth="1"/>
    <col min="12811" max="12811" width="12.7109375" customWidth="1"/>
    <col min="12812" max="12812" width="4.140625" customWidth="1"/>
    <col min="12813" max="12813" width="45.28515625" customWidth="1"/>
    <col min="12814" max="12814" width="14.85546875" customWidth="1"/>
    <col min="12815" max="12815" width="12.28515625" customWidth="1"/>
    <col min="12816" max="12817" width="11.140625" customWidth="1"/>
    <col min="12818" max="12818" width="12.42578125" customWidth="1"/>
    <col min="12819" max="12819" width="11.42578125" customWidth="1"/>
    <col min="12820" max="12820" width="13.5703125" customWidth="1"/>
    <col min="13059" max="13059" width="23.140625" customWidth="1"/>
    <col min="13060" max="13060" width="42.85546875" customWidth="1"/>
    <col min="13062" max="13062" width="11.28515625" customWidth="1"/>
    <col min="13063" max="13063" width="12.85546875" customWidth="1"/>
    <col min="13064" max="13064" width="12.140625" customWidth="1"/>
    <col min="13065" max="13065" width="11.7109375" customWidth="1"/>
    <col min="13066" max="13066" width="11.42578125" customWidth="1"/>
    <col min="13067" max="13067" width="12.7109375" customWidth="1"/>
    <col min="13068" max="13068" width="4.140625" customWidth="1"/>
    <col min="13069" max="13069" width="45.28515625" customWidth="1"/>
    <col min="13070" max="13070" width="14.85546875" customWidth="1"/>
    <col min="13071" max="13071" width="12.28515625" customWidth="1"/>
    <col min="13072" max="13073" width="11.140625" customWidth="1"/>
    <col min="13074" max="13074" width="12.42578125" customWidth="1"/>
    <col min="13075" max="13075" width="11.42578125" customWidth="1"/>
    <col min="13076" max="13076" width="13.5703125" customWidth="1"/>
    <col min="13315" max="13315" width="23.140625" customWidth="1"/>
    <col min="13316" max="13316" width="42.85546875" customWidth="1"/>
    <col min="13318" max="13318" width="11.28515625" customWidth="1"/>
    <col min="13319" max="13319" width="12.85546875" customWidth="1"/>
    <col min="13320" max="13320" width="12.140625" customWidth="1"/>
    <col min="13321" max="13321" width="11.7109375" customWidth="1"/>
    <col min="13322" max="13322" width="11.42578125" customWidth="1"/>
    <col min="13323" max="13323" width="12.7109375" customWidth="1"/>
    <col min="13324" max="13324" width="4.140625" customWidth="1"/>
    <col min="13325" max="13325" width="45.28515625" customWidth="1"/>
    <col min="13326" max="13326" width="14.85546875" customWidth="1"/>
    <col min="13327" max="13327" width="12.28515625" customWidth="1"/>
    <col min="13328" max="13329" width="11.140625" customWidth="1"/>
    <col min="13330" max="13330" width="12.42578125" customWidth="1"/>
    <col min="13331" max="13331" width="11.42578125" customWidth="1"/>
    <col min="13332" max="13332" width="13.5703125" customWidth="1"/>
    <col min="13571" max="13571" width="23.140625" customWidth="1"/>
    <col min="13572" max="13572" width="42.85546875" customWidth="1"/>
    <col min="13574" max="13574" width="11.28515625" customWidth="1"/>
    <col min="13575" max="13575" width="12.85546875" customWidth="1"/>
    <col min="13576" max="13576" width="12.140625" customWidth="1"/>
    <col min="13577" max="13577" width="11.7109375" customWidth="1"/>
    <col min="13578" max="13578" width="11.42578125" customWidth="1"/>
    <col min="13579" max="13579" width="12.7109375" customWidth="1"/>
    <col min="13580" max="13580" width="4.140625" customWidth="1"/>
    <col min="13581" max="13581" width="45.28515625" customWidth="1"/>
    <col min="13582" max="13582" width="14.85546875" customWidth="1"/>
    <col min="13583" max="13583" width="12.28515625" customWidth="1"/>
    <col min="13584" max="13585" width="11.140625" customWidth="1"/>
    <col min="13586" max="13586" width="12.42578125" customWidth="1"/>
    <col min="13587" max="13587" width="11.42578125" customWidth="1"/>
    <col min="13588" max="13588" width="13.5703125" customWidth="1"/>
    <col min="13827" max="13827" width="23.140625" customWidth="1"/>
    <col min="13828" max="13828" width="42.85546875" customWidth="1"/>
    <col min="13830" max="13830" width="11.28515625" customWidth="1"/>
    <col min="13831" max="13831" width="12.85546875" customWidth="1"/>
    <col min="13832" max="13832" width="12.140625" customWidth="1"/>
    <col min="13833" max="13833" width="11.7109375" customWidth="1"/>
    <col min="13834" max="13834" width="11.42578125" customWidth="1"/>
    <col min="13835" max="13835" width="12.7109375" customWidth="1"/>
    <col min="13836" max="13836" width="4.140625" customWidth="1"/>
    <col min="13837" max="13837" width="45.28515625" customWidth="1"/>
    <col min="13838" max="13838" width="14.85546875" customWidth="1"/>
    <col min="13839" max="13839" width="12.28515625" customWidth="1"/>
    <col min="13840" max="13841" width="11.140625" customWidth="1"/>
    <col min="13842" max="13842" width="12.42578125" customWidth="1"/>
    <col min="13843" max="13843" width="11.42578125" customWidth="1"/>
    <col min="13844" max="13844" width="13.5703125" customWidth="1"/>
    <col min="14083" max="14083" width="23.140625" customWidth="1"/>
    <col min="14084" max="14084" width="42.85546875" customWidth="1"/>
    <col min="14086" max="14086" width="11.28515625" customWidth="1"/>
    <col min="14087" max="14087" width="12.85546875" customWidth="1"/>
    <col min="14088" max="14088" width="12.140625" customWidth="1"/>
    <col min="14089" max="14089" width="11.7109375" customWidth="1"/>
    <col min="14090" max="14090" width="11.42578125" customWidth="1"/>
    <col min="14091" max="14091" width="12.7109375" customWidth="1"/>
    <col min="14092" max="14092" width="4.140625" customWidth="1"/>
    <col min="14093" max="14093" width="45.28515625" customWidth="1"/>
    <col min="14094" max="14094" width="14.85546875" customWidth="1"/>
    <col min="14095" max="14095" width="12.28515625" customWidth="1"/>
    <col min="14096" max="14097" width="11.140625" customWidth="1"/>
    <col min="14098" max="14098" width="12.42578125" customWidth="1"/>
    <col min="14099" max="14099" width="11.42578125" customWidth="1"/>
    <col min="14100" max="14100" width="13.5703125" customWidth="1"/>
    <col min="14339" max="14339" width="23.140625" customWidth="1"/>
    <col min="14340" max="14340" width="42.85546875" customWidth="1"/>
    <col min="14342" max="14342" width="11.28515625" customWidth="1"/>
    <col min="14343" max="14343" width="12.85546875" customWidth="1"/>
    <col min="14344" max="14344" width="12.140625" customWidth="1"/>
    <col min="14345" max="14345" width="11.7109375" customWidth="1"/>
    <col min="14346" max="14346" width="11.42578125" customWidth="1"/>
    <col min="14347" max="14347" width="12.7109375" customWidth="1"/>
    <col min="14348" max="14348" width="4.140625" customWidth="1"/>
    <col min="14349" max="14349" width="45.28515625" customWidth="1"/>
    <col min="14350" max="14350" width="14.85546875" customWidth="1"/>
    <col min="14351" max="14351" width="12.28515625" customWidth="1"/>
    <col min="14352" max="14353" width="11.140625" customWidth="1"/>
    <col min="14354" max="14354" width="12.42578125" customWidth="1"/>
    <col min="14355" max="14355" width="11.42578125" customWidth="1"/>
    <col min="14356" max="14356" width="13.5703125" customWidth="1"/>
    <col min="14595" max="14595" width="23.140625" customWidth="1"/>
    <col min="14596" max="14596" width="42.85546875" customWidth="1"/>
    <col min="14598" max="14598" width="11.28515625" customWidth="1"/>
    <col min="14599" max="14599" width="12.85546875" customWidth="1"/>
    <col min="14600" max="14600" width="12.140625" customWidth="1"/>
    <col min="14601" max="14601" width="11.7109375" customWidth="1"/>
    <col min="14602" max="14602" width="11.42578125" customWidth="1"/>
    <col min="14603" max="14603" width="12.7109375" customWidth="1"/>
    <col min="14604" max="14604" width="4.140625" customWidth="1"/>
    <col min="14605" max="14605" width="45.28515625" customWidth="1"/>
    <col min="14606" max="14606" width="14.85546875" customWidth="1"/>
    <col min="14607" max="14607" width="12.28515625" customWidth="1"/>
    <col min="14608" max="14609" width="11.140625" customWidth="1"/>
    <col min="14610" max="14610" width="12.42578125" customWidth="1"/>
    <col min="14611" max="14611" width="11.42578125" customWidth="1"/>
    <col min="14612" max="14612" width="13.5703125" customWidth="1"/>
    <col min="14851" max="14851" width="23.140625" customWidth="1"/>
    <col min="14852" max="14852" width="42.85546875" customWidth="1"/>
    <col min="14854" max="14854" width="11.28515625" customWidth="1"/>
    <col min="14855" max="14855" width="12.85546875" customWidth="1"/>
    <col min="14856" max="14856" width="12.140625" customWidth="1"/>
    <col min="14857" max="14857" width="11.7109375" customWidth="1"/>
    <col min="14858" max="14858" width="11.42578125" customWidth="1"/>
    <col min="14859" max="14859" width="12.7109375" customWidth="1"/>
    <col min="14860" max="14860" width="4.140625" customWidth="1"/>
    <col min="14861" max="14861" width="45.28515625" customWidth="1"/>
    <col min="14862" max="14862" width="14.85546875" customWidth="1"/>
    <col min="14863" max="14863" width="12.28515625" customWidth="1"/>
    <col min="14864" max="14865" width="11.140625" customWidth="1"/>
    <col min="14866" max="14866" width="12.42578125" customWidth="1"/>
    <col min="14867" max="14867" width="11.42578125" customWidth="1"/>
    <col min="14868" max="14868" width="13.5703125" customWidth="1"/>
    <col min="15107" max="15107" width="23.140625" customWidth="1"/>
    <col min="15108" max="15108" width="42.85546875" customWidth="1"/>
    <col min="15110" max="15110" width="11.28515625" customWidth="1"/>
    <col min="15111" max="15111" width="12.85546875" customWidth="1"/>
    <col min="15112" max="15112" width="12.140625" customWidth="1"/>
    <col min="15113" max="15113" width="11.7109375" customWidth="1"/>
    <col min="15114" max="15114" width="11.42578125" customWidth="1"/>
    <col min="15115" max="15115" width="12.7109375" customWidth="1"/>
    <col min="15116" max="15116" width="4.140625" customWidth="1"/>
    <col min="15117" max="15117" width="45.28515625" customWidth="1"/>
    <col min="15118" max="15118" width="14.85546875" customWidth="1"/>
    <col min="15119" max="15119" width="12.28515625" customWidth="1"/>
    <col min="15120" max="15121" width="11.140625" customWidth="1"/>
    <col min="15122" max="15122" width="12.42578125" customWidth="1"/>
    <col min="15123" max="15123" width="11.42578125" customWidth="1"/>
    <col min="15124" max="15124" width="13.5703125" customWidth="1"/>
    <col min="15363" max="15363" width="23.140625" customWidth="1"/>
    <col min="15364" max="15364" width="42.85546875" customWidth="1"/>
    <col min="15366" max="15366" width="11.28515625" customWidth="1"/>
    <col min="15367" max="15367" width="12.85546875" customWidth="1"/>
    <col min="15368" max="15368" width="12.140625" customWidth="1"/>
    <col min="15369" max="15369" width="11.7109375" customWidth="1"/>
    <col min="15370" max="15370" width="11.42578125" customWidth="1"/>
    <col min="15371" max="15371" width="12.7109375" customWidth="1"/>
    <col min="15372" max="15372" width="4.140625" customWidth="1"/>
    <col min="15373" max="15373" width="45.28515625" customWidth="1"/>
    <col min="15374" max="15374" width="14.85546875" customWidth="1"/>
    <col min="15375" max="15375" width="12.28515625" customWidth="1"/>
    <col min="15376" max="15377" width="11.140625" customWidth="1"/>
    <col min="15378" max="15378" width="12.42578125" customWidth="1"/>
    <col min="15379" max="15379" width="11.42578125" customWidth="1"/>
    <col min="15380" max="15380" width="13.5703125" customWidth="1"/>
    <col min="15619" max="15619" width="23.140625" customWidth="1"/>
    <col min="15620" max="15620" width="42.85546875" customWidth="1"/>
    <col min="15622" max="15622" width="11.28515625" customWidth="1"/>
    <col min="15623" max="15623" width="12.85546875" customWidth="1"/>
    <col min="15624" max="15624" width="12.140625" customWidth="1"/>
    <col min="15625" max="15625" width="11.7109375" customWidth="1"/>
    <col min="15626" max="15626" width="11.42578125" customWidth="1"/>
    <col min="15627" max="15627" width="12.7109375" customWidth="1"/>
    <col min="15628" max="15628" width="4.140625" customWidth="1"/>
    <col min="15629" max="15629" width="45.28515625" customWidth="1"/>
    <col min="15630" max="15630" width="14.85546875" customWidth="1"/>
    <col min="15631" max="15631" width="12.28515625" customWidth="1"/>
    <col min="15632" max="15633" width="11.140625" customWidth="1"/>
    <col min="15634" max="15634" width="12.42578125" customWidth="1"/>
    <col min="15635" max="15635" width="11.42578125" customWidth="1"/>
    <col min="15636" max="15636" width="13.5703125" customWidth="1"/>
    <col min="15875" max="15875" width="23.140625" customWidth="1"/>
    <col min="15876" max="15876" width="42.85546875" customWidth="1"/>
    <col min="15878" max="15878" width="11.28515625" customWidth="1"/>
    <col min="15879" max="15879" width="12.85546875" customWidth="1"/>
    <col min="15880" max="15880" width="12.140625" customWidth="1"/>
    <col min="15881" max="15881" width="11.7109375" customWidth="1"/>
    <col min="15882" max="15882" width="11.42578125" customWidth="1"/>
    <col min="15883" max="15883" width="12.7109375" customWidth="1"/>
    <col min="15884" max="15884" width="4.140625" customWidth="1"/>
    <col min="15885" max="15885" width="45.28515625" customWidth="1"/>
    <col min="15886" max="15886" width="14.85546875" customWidth="1"/>
    <col min="15887" max="15887" width="12.28515625" customWidth="1"/>
    <col min="15888" max="15889" width="11.140625" customWidth="1"/>
    <col min="15890" max="15890" width="12.42578125" customWidth="1"/>
    <col min="15891" max="15891" width="11.42578125" customWidth="1"/>
    <col min="15892" max="15892" width="13.5703125" customWidth="1"/>
    <col min="16131" max="16131" width="23.140625" customWidth="1"/>
    <col min="16132" max="16132" width="42.85546875" customWidth="1"/>
    <col min="16134" max="16134" width="11.28515625" customWidth="1"/>
    <col min="16135" max="16135" width="12.85546875" customWidth="1"/>
    <col min="16136" max="16136" width="12.140625" customWidth="1"/>
    <col min="16137" max="16137" width="11.7109375" customWidth="1"/>
    <col min="16138" max="16138" width="11.42578125" customWidth="1"/>
    <col min="16139" max="16139" width="12.7109375" customWidth="1"/>
    <col min="16140" max="16140" width="4.140625" customWidth="1"/>
    <col min="16141" max="16141" width="45.28515625" customWidth="1"/>
    <col min="16142" max="16142" width="14.85546875" customWidth="1"/>
    <col min="16143" max="16143" width="12.28515625" customWidth="1"/>
    <col min="16144" max="16145" width="11.140625" customWidth="1"/>
    <col min="16146" max="16146" width="12.42578125" customWidth="1"/>
    <col min="16147" max="16147" width="11.42578125" customWidth="1"/>
    <col min="16148" max="16148" width="13.5703125" customWidth="1"/>
  </cols>
  <sheetData>
    <row r="1" spans="1:40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5"/>
      <c r="V1" s="3"/>
      <c r="W1" s="3"/>
      <c r="X1" s="6"/>
      <c r="Y1" s="6"/>
    </row>
    <row r="2" spans="1:40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131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5"/>
      <c r="V2" s="3"/>
      <c r="W2" s="3"/>
      <c r="X2" s="6"/>
      <c r="Y2" s="6"/>
    </row>
    <row r="3" spans="1:40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131"/>
      <c r="J3" s="2" t="s">
        <v>171</v>
      </c>
      <c r="K3" s="2"/>
      <c r="L3" s="2"/>
      <c r="M3" s="2"/>
      <c r="N3" s="2"/>
      <c r="O3" s="2"/>
      <c r="P3" s="3"/>
      <c r="Q3" s="2"/>
      <c r="R3" s="2"/>
      <c r="S3" s="2"/>
      <c r="T3" s="2"/>
      <c r="U3" s="5"/>
      <c r="V3" s="3"/>
      <c r="W3" s="3"/>
      <c r="X3" s="6"/>
      <c r="Y3" s="6"/>
    </row>
    <row r="4" spans="1:40" ht="18.75" x14ac:dyDescent="0.3">
      <c r="A4" s="2" t="s">
        <v>171</v>
      </c>
      <c r="B4" s="2"/>
      <c r="C4" s="2"/>
      <c r="D4" s="2"/>
      <c r="E4" s="2"/>
      <c r="F4" s="2"/>
      <c r="G4" s="3"/>
      <c r="H4" s="3"/>
      <c r="I4" s="131"/>
      <c r="J4" s="2" t="s">
        <v>194</v>
      </c>
      <c r="K4" s="2"/>
      <c r="L4" s="2"/>
      <c r="M4" s="2"/>
      <c r="N4" s="2"/>
      <c r="O4" s="2"/>
      <c r="P4" s="3"/>
      <c r="Q4" s="2"/>
      <c r="R4" s="2"/>
      <c r="S4" s="2"/>
      <c r="T4" s="2"/>
      <c r="U4" s="5"/>
      <c r="V4" s="3"/>
      <c r="W4" s="3"/>
      <c r="X4" s="6"/>
      <c r="Y4" s="6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</row>
    <row r="5" spans="1:40" ht="18.75" x14ac:dyDescent="0.3">
      <c r="A5" s="2" t="s">
        <v>218</v>
      </c>
      <c r="B5" s="2"/>
      <c r="C5" s="2"/>
      <c r="D5" s="2"/>
      <c r="E5" s="2"/>
      <c r="F5" s="2"/>
      <c r="G5" s="3"/>
      <c r="H5" s="3"/>
      <c r="I5" s="131"/>
      <c r="J5" s="2" t="s">
        <v>172</v>
      </c>
      <c r="K5" s="2"/>
      <c r="L5" s="2"/>
      <c r="M5" s="2"/>
      <c r="N5" s="2"/>
      <c r="O5" s="2"/>
      <c r="P5" s="3"/>
      <c r="Q5" s="2"/>
      <c r="R5" s="2"/>
      <c r="S5" s="2"/>
      <c r="T5" s="2"/>
      <c r="U5" s="5"/>
      <c r="V5" s="3"/>
      <c r="W5" s="3"/>
      <c r="X5" s="6"/>
      <c r="Y5" s="6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</row>
    <row r="6" spans="1:40" ht="18.75" x14ac:dyDescent="0.3">
      <c r="A6" s="2" t="s">
        <v>172</v>
      </c>
      <c r="B6" s="2"/>
      <c r="C6" s="2"/>
      <c r="D6" s="2"/>
      <c r="E6" s="2"/>
      <c r="F6" s="2"/>
      <c r="G6" s="3"/>
      <c r="H6" s="3"/>
      <c r="I6" s="131"/>
      <c r="J6" s="5"/>
      <c r="K6" s="5" t="s">
        <v>3</v>
      </c>
      <c r="L6" s="5"/>
      <c r="M6" s="5"/>
      <c r="N6" s="5"/>
      <c r="O6" s="5"/>
      <c r="P6" s="3"/>
      <c r="Q6" s="5"/>
      <c r="R6" s="5"/>
      <c r="S6" s="5"/>
      <c r="T6" s="5"/>
      <c r="U6" s="5"/>
      <c r="V6" s="3"/>
      <c r="W6" s="3"/>
      <c r="X6" s="6"/>
      <c r="Y6" s="6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37"/>
      <c r="AN6" s="237"/>
    </row>
    <row r="7" spans="1:40" ht="15.75" x14ac:dyDescent="0.25">
      <c r="A7" s="5"/>
      <c r="B7" s="5" t="s">
        <v>3</v>
      </c>
      <c r="C7" s="5"/>
      <c r="D7" s="5"/>
      <c r="E7" s="5"/>
      <c r="F7" s="5"/>
      <c r="G7" s="3"/>
      <c r="H7" s="3"/>
      <c r="I7" s="175"/>
      <c r="K7" s="3" t="s">
        <v>185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6"/>
      <c r="Y7" s="6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</row>
    <row r="8" spans="1:40" ht="16.5" thickBot="1" x14ac:dyDescent="0.3">
      <c r="A8" s="5" t="s">
        <v>3</v>
      </c>
      <c r="B8" s="5"/>
      <c r="C8" s="5"/>
      <c r="D8" s="5"/>
      <c r="E8" s="5"/>
      <c r="F8" s="5"/>
      <c r="G8" s="3"/>
      <c r="H8" s="3"/>
      <c r="I8" s="131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</row>
    <row r="9" spans="1:40" ht="16.5" thickBot="1" x14ac:dyDescent="0.3">
      <c r="A9" s="7" t="s">
        <v>4</v>
      </c>
      <c r="B9" s="8"/>
      <c r="C9" s="9"/>
      <c r="D9" s="9"/>
      <c r="E9" s="9"/>
      <c r="F9" s="9"/>
      <c r="G9" s="9"/>
      <c r="H9" s="10"/>
      <c r="I9" s="131"/>
      <c r="J9" s="83"/>
      <c r="K9" s="84"/>
      <c r="L9" s="85" t="s">
        <v>6</v>
      </c>
      <c r="M9" s="86" t="s">
        <v>190</v>
      </c>
      <c r="N9" s="86" t="s">
        <v>112</v>
      </c>
      <c r="O9" s="86" t="s">
        <v>112</v>
      </c>
      <c r="P9" s="86" t="s">
        <v>113</v>
      </c>
      <c r="Q9" s="86" t="s">
        <v>114</v>
      </c>
      <c r="R9" s="85" t="s">
        <v>115</v>
      </c>
      <c r="S9" s="86" t="s">
        <v>181</v>
      </c>
      <c r="T9" s="86" t="s">
        <v>7</v>
      </c>
      <c r="U9" s="87"/>
      <c r="V9" s="88" t="s">
        <v>8</v>
      </c>
      <c r="W9" s="88"/>
      <c r="X9" s="88" t="s">
        <v>3</v>
      </c>
      <c r="Y9" s="89" t="s">
        <v>3</v>
      </c>
      <c r="Z9" s="115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</row>
    <row r="10" spans="1:40" ht="15.75" x14ac:dyDescent="0.25">
      <c r="A10" s="11" t="s">
        <v>5</v>
      </c>
      <c r="B10" s="12">
        <f>B12</f>
        <v>9489</v>
      </c>
      <c r="C10" s="13"/>
      <c r="D10" s="13"/>
      <c r="E10" s="13"/>
      <c r="F10" s="13"/>
      <c r="G10" s="13"/>
      <c r="H10" s="14"/>
      <c r="I10" s="131"/>
      <c r="J10" s="90"/>
      <c r="K10" s="91"/>
      <c r="L10" s="92" t="s">
        <v>11</v>
      </c>
      <c r="M10" s="92" t="s">
        <v>191</v>
      </c>
      <c r="N10" s="92" t="s">
        <v>116</v>
      </c>
      <c r="O10" s="92" t="s">
        <v>116</v>
      </c>
      <c r="P10" s="92" t="s">
        <v>117</v>
      </c>
      <c r="Q10" s="92" t="s">
        <v>116</v>
      </c>
      <c r="R10" s="92" t="s">
        <v>116</v>
      </c>
      <c r="S10" s="92" t="s">
        <v>182</v>
      </c>
      <c r="T10" s="92" t="s">
        <v>12</v>
      </c>
      <c r="U10" s="92" t="s">
        <v>13</v>
      </c>
      <c r="V10" s="92" t="s">
        <v>14</v>
      </c>
      <c r="W10" s="92" t="s">
        <v>15</v>
      </c>
      <c r="X10" s="92" t="s">
        <v>16</v>
      </c>
      <c r="Y10" s="92" t="s">
        <v>17</v>
      </c>
      <c r="Z10" s="317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</row>
    <row r="11" spans="1:40" ht="16.5" thickBot="1" x14ac:dyDescent="0.3">
      <c r="A11" s="15" t="s">
        <v>9</v>
      </c>
      <c r="B11" s="16" t="s">
        <v>10</v>
      </c>
      <c r="C11" s="17"/>
      <c r="D11" s="17"/>
      <c r="E11" s="17"/>
      <c r="F11" s="17"/>
      <c r="G11" s="17"/>
      <c r="H11" s="18"/>
      <c r="I11" s="131"/>
      <c r="J11" s="90"/>
      <c r="K11" s="91"/>
      <c r="L11" s="93" t="s">
        <v>3</v>
      </c>
      <c r="M11" s="93"/>
      <c r="N11" s="93" t="s">
        <v>118</v>
      </c>
      <c r="O11" s="93" t="s">
        <v>157</v>
      </c>
      <c r="P11" s="93" t="s">
        <v>116</v>
      </c>
      <c r="Q11" s="93"/>
      <c r="R11" s="93"/>
      <c r="S11" s="93"/>
      <c r="T11" s="93" t="s">
        <v>19</v>
      </c>
      <c r="U11" s="93"/>
      <c r="V11" s="93"/>
      <c r="W11" s="93"/>
      <c r="X11" s="93"/>
      <c r="Y11" s="93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</row>
    <row r="12" spans="1:40" ht="16.5" thickBot="1" x14ac:dyDescent="0.3">
      <c r="A12" s="19" t="s">
        <v>18</v>
      </c>
      <c r="B12" s="12">
        <v>9489</v>
      </c>
      <c r="C12" s="13"/>
      <c r="D12" s="13"/>
      <c r="E12" s="13"/>
      <c r="F12" s="13"/>
      <c r="G12" s="13"/>
      <c r="H12" s="14"/>
      <c r="I12" s="131"/>
      <c r="J12" s="94"/>
      <c r="K12" s="95"/>
      <c r="L12" s="93" t="s">
        <v>21</v>
      </c>
      <c r="M12" s="93" t="s">
        <v>21</v>
      </c>
      <c r="N12" s="93" t="s">
        <v>21</v>
      </c>
      <c r="O12" s="93" t="s">
        <v>21</v>
      </c>
      <c r="P12" s="93" t="s">
        <v>21</v>
      </c>
      <c r="Q12" s="93" t="s">
        <v>21</v>
      </c>
      <c r="R12" s="93" t="s">
        <v>21</v>
      </c>
      <c r="S12" s="93" t="s">
        <v>21</v>
      </c>
      <c r="T12" s="93" t="s">
        <v>22</v>
      </c>
      <c r="U12" s="93" t="s">
        <v>21</v>
      </c>
      <c r="V12" s="93" t="s">
        <v>21</v>
      </c>
      <c r="W12" s="93" t="s">
        <v>21</v>
      </c>
      <c r="X12" s="93" t="s">
        <v>21</v>
      </c>
      <c r="Y12" s="93" t="s">
        <v>21</v>
      </c>
      <c r="AA12" s="228"/>
      <c r="AB12" s="221"/>
      <c r="AC12" s="221"/>
      <c r="AD12" s="222"/>
      <c r="AE12" s="221"/>
      <c r="AF12" s="221"/>
      <c r="AG12" s="222"/>
      <c r="AH12" s="222"/>
      <c r="AI12" s="221"/>
      <c r="AJ12" s="221"/>
      <c r="AK12" s="221"/>
      <c r="AL12" s="221"/>
      <c r="AM12" s="221"/>
      <c r="AN12" s="221"/>
    </row>
    <row r="13" spans="1:40" ht="16.5" thickBot="1" x14ac:dyDescent="0.3">
      <c r="A13" s="20" t="s">
        <v>20</v>
      </c>
      <c r="B13" s="21">
        <v>0</v>
      </c>
      <c r="C13" s="22"/>
      <c r="D13" s="22"/>
      <c r="E13" s="22"/>
      <c r="F13" s="22"/>
      <c r="G13" s="22"/>
      <c r="H13" s="23"/>
      <c r="I13" s="131"/>
      <c r="J13" s="96" t="s">
        <v>26</v>
      </c>
      <c r="K13" s="97" t="s">
        <v>195</v>
      </c>
      <c r="L13" s="98">
        <v>-574513.4299999997</v>
      </c>
      <c r="M13" s="98">
        <v>43625.83</v>
      </c>
      <c r="N13" s="98"/>
      <c r="O13" s="98"/>
      <c r="P13" s="98"/>
      <c r="Q13" s="98"/>
      <c r="R13" s="98"/>
      <c r="S13" s="98"/>
      <c r="T13" s="99"/>
      <c r="U13" s="114"/>
      <c r="V13" s="99"/>
      <c r="W13" s="99"/>
      <c r="X13" s="99"/>
      <c r="Y13" s="29"/>
      <c r="AA13" s="221"/>
      <c r="AB13" s="221"/>
      <c r="AC13" s="221"/>
      <c r="AD13" s="222"/>
      <c r="AE13" s="221"/>
      <c r="AF13" s="221"/>
      <c r="AG13" s="222"/>
      <c r="AH13" s="222"/>
      <c r="AI13" s="221"/>
      <c r="AJ13" s="221"/>
      <c r="AK13" s="221"/>
      <c r="AL13" s="221"/>
      <c r="AM13" s="221"/>
      <c r="AN13" s="221"/>
    </row>
    <row r="14" spans="1:40" ht="15.75" x14ac:dyDescent="0.25">
      <c r="A14" s="24"/>
      <c r="B14" s="195"/>
      <c r="C14" s="13" t="s">
        <v>23</v>
      </c>
      <c r="D14" s="26"/>
      <c r="E14" s="72" t="s">
        <v>24</v>
      </c>
      <c r="F14" s="141"/>
      <c r="G14" s="72" t="s">
        <v>25</v>
      </c>
      <c r="H14" s="73"/>
      <c r="I14" s="175"/>
      <c r="J14" s="90"/>
      <c r="K14" s="104"/>
      <c r="L14" s="133"/>
      <c r="M14" s="133"/>
      <c r="N14" s="106"/>
      <c r="O14" s="106"/>
      <c r="P14" s="106"/>
      <c r="Q14" s="106"/>
      <c r="R14" s="106"/>
      <c r="S14" s="106"/>
      <c r="T14" s="133"/>
      <c r="U14" s="133"/>
      <c r="V14" s="133"/>
      <c r="W14" s="133"/>
      <c r="X14" s="133"/>
      <c r="Y14" s="124"/>
      <c r="AA14" s="221"/>
      <c r="AB14" s="221"/>
      <c r="AC14" s="221"/>
      <c r="AD14" s="222"/>
      <c r="AE14" s="221"/>
      <c r="AF14" s="221"/>
      <c r="AG14" s="222"/>
      <c r="AH14" s="222"/>
      <c r="AI14" s="221"/>
      <c r="AJ14" s="221"/>
      <c r="AK14" s="221"/>
      <c r="AL14" s="221"/>
      <c r="AM14" s="221"/>
      <c r="AN14" s="221"/>
    </row>
    <row r="15" spans="1:40" ht="15.75" x14ac:dyDescent="0.25">
      <c r="A15" s="24" t="s">
        <v>27</v>
      </c>
      <c r="B15" s="30" t="s">
        <v>28</v>
      </c>
      <c r="C15" s="33" t="s">
        <v>29</v>
      </c>
      <c r="D15" s="32" t="s">
        <v>30</v>
      </c>
      <c r="E15" s="31" t="s">
        <v>29</v>
      </c>
      <c r="F15" s="142" t="s">
        <v>30</v>
      </c>
      <c r="G15" s="31" t="s">
        <v>29</v>
      </c>
      <c r="H15" s="32" t="s">
        <v>30</v>
      </c>
      <c r="I15" s="175"/>
      <c r="J15" s="101">
        <v>1</v>
      </c>
      <c r="K15" s="102" t="s">
        <v>196</v>
      </c>
      <c r="L15" s="106">
        <v>1885994.9599999995</v>
      </c>
      <c r="M15" s="106">
        <v>20540.949999999997</v>
      </c>
      <c r="N15" s="106">
        <v>1921.0199999999995</v>
      </c>
      <c r="O15" s="106">
        <v>-4505.3599999999915</v>
      </c>
      <c r="P15" s="106">
        <v>5420.9000000000015</v>
      </c>
      <c r="Q15" s="106">
        <v>4795.2799999999988</v>
      </c>
      <c r="R15" s="106">
        <v>32656.070000000011</v>
      </c>
      <c r="S15" s="106">
        <v>-355.31</v>
      </c>
      <c r="T15" s="106">
        <v>102298.49</v>
      </c>
      <c r="U15" s="106">
        <v>-178.22000000000003</v>
      </c>
      <c r="V15" s="106">
        <v>-139.16999999999999</v>
      </c>
      <c r="W15" s="106">
        <v>-229.06</v>
      </c>
      <c r="X15" s="106">
        <v>314.94000000000051</v>
      </c>
      <c r="Y15" s="107">
        <v>102530</v>
      </c>
      <c r="Z15" s="317"/>
      <c r="AA15" s="222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</row>
    <row r="16" spans="1:40" ht="15.75" x14ac:dyDescent="0.25">
      <c r="A16" s="24" t="s">
        <v>31</v>
      </c>
      <c r="B16" s="25"/>
      <c r="C16" s="33" t="s">
        <v>32</v>
      </c>
      <c r="D16" s="32" t="s">
        <v>33</v>
      </c>
      <c r="E16" s="31" t="s">
        <v>32</v>
      </c>
      <c r="F16" s="142" t="s">
        <v>34</v>
      </c>
      <c r="G16" s="31" t="s">
        <v>32</v>
      </c>
      <c r="H16" s="32" t="s">
        <v>34</v>
      </c>
      <c r="I16" s="131"/>
      <c r="J16" s="101"/>
      <c r="K16" s="102"/>
      <c r="L16" s="106"/>
      <c r="M16" s="106"/>
      <c r="N16" s="106"/>
      <c r="O16" s="106"/>
      <c r="P16" s="106"/>
      <c r="Q16" s="106"/>
      <c r="R16" s="138"/>
      <c r="S16" s="106"/>
      <c r="T16" s="106"/>
      <c r="U16" s="106"/>
      <c r="V16" s="106"/>
      <c r="W16" s="106"/>
      <c r="X16" s="106"/>
      <c r="Y16" s="107"/>
      <c r="Z16" s="317"/>
      <c r="AA16" s="222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</row>
    <row r="17" spans="1:40" ht="15.75" x14ac:dyDescent="0.25">
      <c r="A17" s="24"/>
      <c r="B17" s="25"/>
      <c r="C17" s="35"/>
      <c r="D17" s="32" t="s">
        <v>35</v>
      </c>
      <c r="E17" s="11"/>
      <c r="F17" s="142" t="s">
        <v>35</v>
      </c>
      <c r="G17" s="11"/>
      <c r="H17" s="32" t="s">
        <v>35</v>
      </c>
      <c r="I17" s="131"/>
      <c r="J17" s="101"/>
      <c r="K17" s="102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7"/>
      <c r="Z17" s="317"/>
      <c r="AA17" s="222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</row>
    <row r="18" spans="1:40" ht="15.75" x14ac:dyDescent="0.25">
      <c r="A18" s="27"/>
      <c r="B18" s="36"/>
      <c r="C18" s="38" t="s">
        <v>22</v>
      </c>
      <c r="D18" s="28" t="s">
        <v>21</v>
      </c>
      <c r="E18" s="37" t="s">
        <v>22</v>
      </c>
      <c r="F18" s="26" t="s">
        <v>21</v>
      </c>
      <c r="G18" s="37" t="s">
        <v>22</v>
      </c>
      <c r="H18" s="28" t="s">
        <v>21</v>
      </c>
      <c r="I18" s="131"/>
      <c r="J18" s="101"/>
      <c r="K18" s="102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7"/>
      <c r="Z18" s="317"/>
      <c r="AA18" s="222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</row>
    <row r="19" spans="1:40" ht="16.5" customHeight="1" x14ac:dyDescent="0.25">
      <c r="A19" s="132" t="s">
        <v>36</v>
      </c>
      <c r="B19" s="30" t="s">
        <v>37</v>
      </c>
      <c r="C19" s="59">
        <f>D19*9489*7</f>
        <v>223181.27999999997</v>
      </c>
      <c r="D19" s="40">
        <v>3.36</v>
      </c>
      <c r="E19" s="54">
        <f>F19*9489*7</f>
        <v>223181.27999999997</v>
      </c>
      <c r="F19" s="40">
        <v>3.36</v>
      </c>
      <c r="G19" s="54">
        <f>C19-E19</f>
        <v>0</v>
      </c>
      <c r="H19" s="40">
        <f>D19-F19</f>
        <v>0</v>
      </c>
      <c r="I19" s="75"/>
      <c r="J19" s="101">
        <v>2</v>
      </c>
      <c r="K19" s="102" t="s">
        <v>197</v>
      </c>
      <c r="L19" s="106">
        <v>6751765.4199999999</v>
      </c>
      <c r="M19" s="106">
        <v>227736</v>
      </c>
      <c r="N19" s="106">
        <v>889.41</v>
      </c>
      <c r="O19" s="106">
        <v>46995.87</v>
      </c>
      <c r="P19" s="106">
        <v>4718.5200000000004</v>
      </c>
      <c r="Q19" s="106">
        <v>4937.3599999999997</v>
      </c>
      <c r="R19" s="106">
        <v>570083.53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7">
        <v>0</v>
      </c>
      <c r="Z19" s="317"/>
      <c r="AA19" s="222"/>
      <c r="AB19" s="221"/>
      <c r="AC19" s="221"/>
      <c r="AD19" s="221"/>
      <c r="AE19" s="221"/>
      <c r="AF19" s="221"/>
      <c r="AG19" s="221"/>
      <c r="AH19" s="222"/>
      <c r="AI19" s="221"/>
      <c r="AJ19" s="221"/>
      <c r="AK19" s="221"/>
      <c r="AL19" s="221"/>
      <c r="AM19" s="221"/>
      <c r="AN19" s="221"/>
    </row>
    <row r="20" spans="1:40" ht="16.5" customHeight="1" x14ac:dyDescent="0.25">
      <c r="A20" s="132" t="s">
        <v>186</v>
      </c>
      <c r="B20" s="30" t="s">
        <v>39</v>
      </c>
      <c r="C20" s="191"/>
      <c r="D20" s="49"/>
      <c r="E20" s="154"/>
      <c r="F20" s="145"/>
      <c r="G20" s="154"/>
      <c r="H20" s="49"/>
      <c r="I20" s="131"/>
      <c r="J20" s="101"/>
      <c r="K20" s="102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7"/>
      <c r="Z20" s="317"/>
      <c r="AA20" s="222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</row>
    <row r="21" spans="1:40" ht="16.5" customHeight="1" x14ac:dyDescent="0.25">
      <c r="A21" s="132" t="s">
        <v>187</v>
      </c>
      <c r="B21" s="30" t="s">
        <v>40</v>
      </c>
      <c r="C21" s="191"/>
      <c r="D21" s="49"/>
      <c r="E21" s="154"/>
      <c r="F21" s="145"/>
      <c r="G21" s="154"/>
      <c r="H21" s="49"/>
      <c r="I21" s="131"/>
      <c r="J21" s="101"/>
      <c r="K21" s="102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7"/>
      <c r="Z21" s="317"/>
      <c r="AA21" s="222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</row>
    <row r="22" spans="1:40" ht="16.5" customHeight="1" x14ac:dyDescent="0.25">
      <c r="A22" s="132" t="s">
        <v>188</v>
      </c>
      <c r="B22" s="30" t="s">
        <v>41</v>
      </c>
      <c r="C22" s="191"/>
      <c r="D22" s="49"/>
      <c r="E22" s="154"/>
      <c r="F22" s="145"/>
      <c r="G22" s="154"/>
      <c r="H22" s="49"/>
      <c r="I22" s="131"/>
      <c r="J22" s="101"/>
      <c r="K22" s="102"/>
      <c r="L22" s="104"/>
      <c r="M22" s="104"/>
      <c r="N22" s="119"/>
      <c r="O22" s="119"/>
      <c r="P22" s="119"/>
      <c r="Q22" s="119"/>
      <c r="R22" s="119"/>
      <c r="S22" s="119"/>
      <c r="T22" s="106"/>
      <c r="U22" s="106"/>
      <c r="V22" s="106"/>
      <c r="W22" s="106"/>
      <c r="X22" s="119"/>
      <c r="Y22" s="107"/>
      <c r="Z22" s="317"/>
      <c r="AA22" s="222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</row>
    <row r="23" spans="1:40" ht="16.5" customHeight="1" x14ac:dyDescent="0.25">
      <c r="A23" s="24" t="s">
        <v>42</v>
      </c>
      <c r="B23" s="30" t="s">
        <v>183</v>
      </c>
      <c r="C23" s="191"/>
      <c r="D23" s="49"/>
      <c r="E23" s="154"/>
      <c r="F23" s="145"/>
      <c r="G23" s="154"/>
      <c r="H23" s="49"/>
      <c r="I23" s="131"/>
      <c r="J23" s="101">
        <v>3</v>
      </c>
      <c r="K23" s="102" t="s">
        <v>198</v>
      </c>
      <c r="L23" s="106">
        <v>6648614.0700000003</v>
      </c>
      <c r="M23" s="106">
        <v>222204.85</v>
      </c>
      <c r="N23" s="106">
        <v>1641.61</v>
      </c>
      <c r="O23" s="106">
        <v>32471.84</v>
      </c>
      <c r="P23" s="106">
        <v>8356.99</v>
      </c>
      <c r="Q23" s="106">
        <v>8648.880000000001</v>
      </c>
      <c r="R23" s="106">
        <v>553067.35000000009</v>
      </c>
      <c r="S23" s="106">
        <v>0</v>
      </c>
      <c r="T23" s="106">
        <v>472.28</v>
      </c>
      <c r="U23" s="106">
        <v>0</v>
      </c>
      <c r="V23" s="106">
        <v>0</v>
      </c>
      <c r="W23" s="106">
        <v>0</v>
      </c>
      <c r="X23" s="106">
        <v>472.28</v>
      </c>
      <c r="Y23" s="107">
        <v>0</v>
      </c>
      <c r="Z23" s="317"/>
      <c r="AA23" s="222"/>
      <c r="AB23" s="221"/>
      <c r="AC23" s="221"/>
      <c r="AD23" s="221"/>
      <c r="AE23" s="221"/>
      <c r="AF23" s="221"/>
      <c r="AG23" s="221"/>
      <c r="AH23" s="222"/>
      <c r="AI23" s="221"/>
      <c r="AJ23" s="221"/>
      <c r="AK23" s="221"/>
      <c r="AL23" s="221"/>
      <c r="AM23" s="221"/>
      <c r="AN23" s="221"/>
    </row>
    <row r="24" spans="1:40" ht="16.5" customHeight="1" x14ac:dyDescent="0.25">
      <c r="A24" s="24" t="s">
        <v>43</v>
      </c>
      <c r="B24" s="30" t="s">
        <v>99</v>
      </c>
      <c r="C24" s="191"/>
      <c r="D24" s="49"/>
      <c r="E24" s="154"/>
      <c r="F24" s="145"/>
      <c r="G24" s="154"/>
      <c r="H24" s="49"/>
      <c r="I24" s="131"/>
      <c r="J24" s="101"/>
      <c r="K24" s="102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7"/>
      <c r="Z24" s="317"/>
      <c r="AA24" s="222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</row>
    <row r="25" spans="1:40" ht="15.75" customHeight="1" x14ac:dyDescent="0.25">
      <c r="A25" s="24" t="s">
        <v>44</v>
      </c>
      <c r="B25" s="30" t="s">
        <v>3</v>
      </c>
      <c r="C25" s="191"/>
      <c r="D25" s="49"/>
      <c r="E25" s="154"/>
      <c r="F25" s="145"/>
      <c r="G25" s="154"/>
      <c r="H25" s="49"/>
      <c r="I25" s="131"/>
      <c r="J25" s="101"/>
      <c r="K25" s="102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7"/>
      <c r="Z25" s="317"/>
      <c r="AA25" s="222"/>
      <c r="AB25" s="221"/>
      <c r="AC25" s="221"/>
      <c r="AD25" s="221"/>
      <c r="AE25" s="221"/>
      <c r="AF25" s="221"/>
      <c r="AG25" s="221"/>
      <c r="AH25" s="231"/>
      <c r="AI25" s="221"/>
      <c r="AJ25" s="221"/>
      <c r="AK25" s="221"/>
      <c r="AL25" s="221"/>
      <c r="AM25" s="221"/>
      <c r="AN25" s="221"/>
    </row>
    <row r="26" spans="1:40" ht="15.75" customHeight="1" x14ac:dyDescent="0.25">
      <c r="A26" s="24" t="s">
        <v>45</v>
      </c>
      <c r="B26" s="30" t="s">
        <v>3</v>
      </c>
      <c r="C26" s="191"/>
      <c r="D26" s="49"/>
      <c r="E26" s="154"/>
      <c r="F26" s="145"/>
      <c r="G26" s="154"/>
      <c r="H26" s="49"/>
      <c r="I26" s="131"/>
      <c r="J26" s="101"/>
      <c r="K26" s="102"/>
      <c r="L26" s="106"/>
      <c r="M26" s="106"/>
      <c r="N26" s="120"/>
      <c r="O26" s="120"/>
      <c r="P26" s="120"/>
      <c r="Q26" s="120"/>
      <c r="R26" s="120"/>
      <c r="S26" s="120"/>
      <c r="T26" s="106"/>
      <c r="U26" s="119"/>
      <c r="V26" s="106"/>
      <c r="W26" s="106"/>
      <c r="X26" s="119"/>
      <c r="Y26" s="123"/>
      <c r="Z26" s="317"/>
      <c r="AA26" s="222"/>
      <c r="AB26" s="221"/>
      <c r="AC26" s="221"/>
      <c r="AD26" s="221"/>
      <c r="AE26" s="222"/>
      <c r="AF26" s="222"/>
      <c r="AG26" s="221"/>
      <c r="AH26" s="231"/>
      <c r="AI26" s="221"/>
      <c r="AJ26" s="221"/>
      <c r="AK26" s="221"/>
      <c r="AL26" s="221"/>
      <c r="AM26" s="221"/>
      <c r="AN26" s="221"/>
    </row>
    <row r="27" spans="1:40" ht="15.75" x14ac:dyDescent="0.25">
      <c r="A27" s="24" t="s">
        <v>46</v>
      </c>
      <c r="B27" s="30" t="s">
        <v>3</v>
      </c>
      <c r="C27" s="191"/>
      <c r="D27" s="49"/>
      <c r="E27" s="154"/>
      <c r="F27" s="145"/>
      <c r="G27" s="154"/>
      <c r="H27" s="49"/>
      <c r="I27" s="131"/>
      <c r="J27" s="101">
        <v>4</v>
      </c>
      <c r="K27" s="102" t="s">
        <v>199</v>
      </c>
      <c r="L27" s="106">
        <f>L15+L19-L23</f>
        <v>1989146.3099999987</v>
      </c>
      <c r="M27" s="106">
        <f>M15+M19-M23</f>
        <v>26072.100000000006</v>
      </c>
      <c r="N27" s="106">
        <f t="shared" ref="N27:Y27" si="0">N15+N19-N23</f>
        <v>1168.8199999999995</v>
      </c>
      <c r="O27" s="106">
        <f t="shared" si="0"/>
        <v>10018.670000000009</v>
      </c>
      <c r="P27" s="106">
        <f t="shared" si="0"/>
        <v>1782.4300000000021</v>
      </c>
      <c r="Q27" s="106">
        <f t="shared" si="0"/>
        <v>1083.7599999999984</v>
      </c>
      <c r="R27" s="106">
        <f t="shared" si="0"/>
        <v>49672.25</v>
      </c>
      <c r="S27" s="106">
        <f t="shared" si="0"/>
        <v>-355.31</v>
      </c>
      <c r="T27" s="106">
        <f t="shared" si="0"/>
        <v>101826.21</v>
      </c>
      <c r="U27" s="106">
        <f>U15+U19-U23</f>
        <v>-178.22000000000003</v>
      </c>
      <c r="V27" s="106">
        <f t="shared" si="0"/>
        <v>-139.16999999999999</v>
      </c>
      <c r="W27" s="106">
        <f t="shared" si="0"/>
        <v>-229.06</v>
      </c>
      <c r="X27" s="106">
        <f t="shared" si="0"/>
        <v>-157.33999999999946</v>
      </c>
      <c r="Y27" s="107">
        <f t="shared" si="0"/>
        <v>102530</v>
      </c>
      <c r="AA27" s="221"/>
      <c r="AB27" s="221"/>
      <c r="AC27" s="221"/>
      <c r="AD27" s="221"/>
      <c r="AE27" s="221"/>
      <c r="AF27" s="221"/>
      <c r="AG27" s="221"/>
      <c r="AH27" s="231"/>
      <c r="AI27" s="221"/>
      <c r="AJ27" s="221"/>
      <c r="AK27" s="221"/>
      <c r="AL27" s="221"/>
      <c r="AM27" s="221"/>
      <c r="AN27" s="221"/>
    </row>
    <row r="28" spans="1:40" ht="15.75" x14ac:dyDescent="0.25">
      <c r="A28" s="24"/>
      <c r="B28" s="30"/>
      <c r="C28" s="191"/>
      <c r="D28" s="49"/>
      <c r="E28" s="154"/>
      <c r="F28" s="145"/>
      <c r="G28" s="154"/>
      <c r="H28" s="49"/>
      <c r="I28" s="131"/>
      <c r="J28" s="303"/>
      <c r="K28" s="304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305"/>
      <c r="Z28" s="100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</row>
    <row r="29" spans="1:40" ht="15.75" x14ac:dyDescent="0.25">
      <c r="A29" s="42" t="s">
        <v>48</v>
      </c>
      <c r="B29" s="43" t="s">
        <v>37</v>
      </c>
      <c r="C29" s="59">
        <f>D29*9489*7</f>
        <v>282961.98</v>
      </c>
      <c r="D29" s="44">
        <v>4.26</v>
      </c>
      <c r="E29" s="54">
        <f>F29*9489*7</f>
        <v>282961.98</v>
      </c>
      <c r="F29" s="44">
        <v>4.26</v>
      </c>
      <c r="G29" s="54">
        <f>C29-E29</f>
        <v>0</v>
      </c>
      <c r="H29" s="44">
        <f>D29-F29</f>
        <v>0</v>
      </c>
      <c r="I29" s="131"/>
      <c r="J29" s="303"/>
      <c r="K29" s="304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305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</row>
    <row r="30" spans="1:40" ht="15.75" x14ac:dyDescent="0.25">
      <c r="A30" s="39" t="s">
        <v>38</v>
      </c>
      <c r="B30" s="45" t="s">
        <v>39</v>
      </c>
      <c r="C30" s="191"/>
      <c r="D30" s="49"/>
      <c r="E30" s="154"/>
      <c r="F30" s="145"/>
      <c r="G30" s="154"/>
      <c r="H30" s="49"/>
      <c r="I30" s="131"/>
      <c r="J30" s="101"/>
      <c r="K30" s="102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7"/>
      <c r="AC30" s="127"/>
      <c r="AG30" s="134"/>
      <c r="AH30" s="134"/>
      <c r="AI30" s="134"/>
      <c r="AJ30" s="134"/>
      <c r="AK30" s="134"/>
    </row>
    <row r="31" spans="1:40" ht="15.75" x14ac:dyDescent="0.25">
      <c r="A31" s="39" t="s">
        <v>51</v>
      </c>
      <c r="B31" s="45" t="s">
        <v>40</v>
      </c>
      <c r="C31" s="191"/>
      <c r="D31" s="49"/>
      <c r="E31" s="154"/>
      <c r="F31" s="145"/>
      <c r="G31" s="154"/>
      <c r="H31" s="49"/>
      <c r="I31" s="131"/>
      <c r="J31" s="101">
        <v>5</v>
      </c>
      <c r="K31" s="102" t="s">
        <v>47</v>
      </c>
      <c r="L31" s="106">
        <v>6512176.75</v>
      </c>
      <c r="M31" s="106">
        <v>222006.59</v>
      </c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7"/>
      <c r="AG31" s="134"/>
      <c r="AH31" s="134"/>
      <c r="AI31" s="134"/>
      <c r="AJ31" s="134"/>
      <c r="AK31" s="134"/>
    </row>
    <row r="32" spans="1:40" ht="15.75" x14ac:dyDescent="0.25">
      <c r="A32" s="39" t="s">
        <v>53</v>
      </c>
      <c r="B32" s="45" t="s">
        <v>54</v>
      </c>
      <c r="C32" s="191"/>
      <c r="D32" s="49"/>
      <c r="E32" s="154"/>
      <c r="F32" s="145"/>
      <c r="G32" s="154"/>
      <c r="H32" s="49"/>
      <c r="I32" s="131"/>
      <c r="J32" s="101">
        <v>6</v>
      </c>
      <c r="K32" s="102" t="s">
        <v>49</v>
      </c>
      <c r="L32" s="106">
        <f>L19-L31</f>
        <v>239588.66999999993</v>
      </c>
      <c r="M32" s="106">
        <f>M19-M31</f>
        <v>5729.4100000000035</v>
      </c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7"/>
      <c r="AG32" s="134"/>
      <c r="AH32" s="134"/>
      <c r="AI32" s="134"/>
      <c r="AJ32" s="134"/>
      <c r="AK32" s="134"/>
    </row>
    <row r="33" spans="1:37" ht="15.75" x14ac:dyDescent="0.25">
      <c r="A33" s="39" t="s">
        <v>55</v>
      </c>
      <c r="B33" s="45" t="s">
        <v>56</v>
      </c>
      <c r="C33" s="191"/>
      <c r="D33" s="49"/>
      <c r="E33" s="154"/>
      <c r="F33" s="145"/>
      <c r="G33" s="154"/>
      <c r="H33" s="49"/>
      <c r="I33" s="131"/>
      <c r="J33" s="101"/>
      <c r="K33" s="102" t="s">
        <v>50</v>
      </c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7"/>
      <c r="AG33" s="134"/>
      <c r="AH33" s="134"/>
      <c r="AI33" s="135"/>
      <c r="AJ33" s="134"/>
      <c r="AK33" s="134"/>
    </row>
    <row r="34" spans="1:37" ht="15.75" x14ac:dyDescent="0.25">
      <c r="A34" s="39" t="s">
        <v>58</v>
      </c>
      <c r="B34" s="45" t="s">
        <v>59</v>
      </c>
      <c r="C34" s="191"/>
      <c r="D34" s="49"/>
      <c r="E34" s="154"/>
      <c r="F34" s="145"/>
      <c r="G34" s="154"/>
      <c r="H34" s="49"/>
      <c r="I34" s="131"/>
      <c r="J34" s="101"/>
      <c r="K34" s="102" t="s">
        <v>52</v>
      </c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7"/>
      <c r="AE34" s="100"/>
      <c r="AG34" s="134"/>
      <c r="AH34" s="134"/>
      <c r="AI34" s="134"/>
      <c r="AJ34" s="134"/>
      <c r="AK34" s="134"/>
    </row>
    <row r="35" spans="1:37" ht="15.75" x14ac:dyDescent="0.25">
      <c r="A35" s="24" t="s">
        <v>42</v>
      </c>
      <c r="B35" s="45" t="s">
        <v>61</v>
      </c>
      <c r="C35" s="191"/>
      <c r="D35" s="49"/>
      <c r="E35" s="154"/>
      <c r="F35" s="145"/>
      <c r="G35" s="154"/>
      <c r="H35" s="49"/>
      <c r="I35" s="131"/>
      <c r="J35" s="101" t="s">
        <v>3</v>
      </c>
      <c r="K35" s="102" t="s">
        <v>3</v>
      </c>
      <c r="L35" s="104"/>
      <c r="M35" s="104"/>
      <c r="N35" s="104"/>
      <c r="O35" s="104"/>
      <c r="P35" s="104"/>
      <c r="Q35" s="104"/>
      <c r="R35" s="104"/>
      <c r="S35" s="104"/>
      <c r="T35" s="106"/>
      <c r="U35" s="106"/>
      <c r="V35" s="106"/>
      <c r="W35" s="106"/>
      <c r="X35" s="106"/>
      <c r="Y35" s="105"/>
      <c r="AG35" s="134"/>
      <c r="AH35" s="134"/>
      <c r="AI35" s="134"/>
      <c r="AJ35" s="134"/>
      <c r="AK35" s="134"/>
    </row>
    <row r="36" spans="1:37" ht="15.75" x14ac:dyDescent="0.25">
      <c r="A36" s="24" t="s">
        <v>43</v>
      </c>
      <c r="B36" s="45" t="s">
        <v>62</v>
      </c>
      <c r="C36" s="191"/>
      <c r="D36" s="49"/>
      <c r="E36" s="154"/>
      <c r="F36" s="145"/>
      <c r="G36" s="154"/>
      <c r="H36" s="49"/>
      <c r="I36" s="131"/>
      <c r="J36" s="101">
        <v>7</v>
      </c>
      <c r="K36" s="102" t="s">
        <v>57</v>
      </c>
      <c r="L36" s="106">
        <f>L23-L31</f>
        <v>136437.3200000003</v>
      </c>
      <c r="M36" s="106">
        <f>M23-M31</f>
        <v>198.26000000000931</v>
      </c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4"/>
      <c r="Y36" s="105"/>
      <c r="AE36" s="100"/>
      <c r="AG36" s="134"/>
      <c r="AH36" s="134"/>
      <c r="AI36" s="134"/>
      <c r="AJ36" s="134"/>
      <c r="AK36" s="134"/>
    </row>
    <row r="37" spans="1:37" ht="15.75" x14ac:dyDescent="0.25">
      <c r="A37" s="24" t="s">
        <v>44</v>
      </c>
      <c r="B37" s="45" t="s">
        <v>63</v>
      </c>
      <c r="C37" s="191"/>
      <c r="D37" s="49"/>
      <c r="E37" s="154"/>
      <c r="F37" s="145"/>
      <c r="G37" s="154"/>
      <c r="H37" s="49"/>
      <c r="I37" s="131"/>
      <c r="J37" s="101"/>
      <c r="K37" s="102" t="s">
        <v>60</v>
      </c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5"/>
      <c r="AE37" s="100"/>
    </row>
    <row r="38" spans="1:37" ht="15.75" x14ac:dyDescent="0.25">
      <c r="A38" s="24" t="s">
        <v>45</v>
      </c>
      <c r="B38" s="45" t="s">
        <v>64</v>
      </c>
      <c r="C38" s="191"/>
      <c r="D38" s="49"/>
      <c r="E38" s="154"/>
      <c r="F38" s="145"/>
      <c r="G38" s="154"/>
      <c r="H38" s="49"/>
      <c r="I38" s="131"/>
      <c r="J38" s="139"/>
      <c r="K38" s="108"/>
      <c r="L38" s="106"/>
      <c r="M38" s="106"/>
      <c r="N38" s="106"/>
      <c r="O38" s="106"/>
      <c r="P38" s="106"/>
      <c r="Q38" s="106"/>
      <c r="R38" s="106"/>
      <c r="S38" s="106"/>
      <c r="T38" s="104"/>
      <c r="U38" s="104"/>
      <c r="V38" s="104"/>
      <c r="W38" s="104"/>
      <c r="X38" s="104"/>
      <c r="Y38" s="105"/>
      <c r="AE38" s="100"/>
    </row>
    <row r="39" spans="1:37" ht="15.75" x14ac:dyDescent="0.25">
      <c r="A39" s="24" t="s">
        <v>46</v>
      </c>
      <c r="B39" s="45" t="s">
        <v>65</v>
      </c>
      <c r="C39" s="191"/>
      <c r="D39" s="49"/>
      <c r="E39" s="154"/>
      <c r="F39" s="145"/>
      <c r="G39" s="154"/>
      <c r="H39" s="49"/>
      <c r="I39" s="131"/>
      <c r="J39" s="140" t="s">
        <v>119</v>
      </c>
      <c r="K39" s="97" t="s">
        <v>200</v>
      </c>
      <c r="L39" s="103">
        <f>L13+L36</f>
        <v>-438076.1099999994</v>
      </c>
      <c r="M39" s="103">
        <f>M13+M36</f>
        <v>43824.090000000011</v>
      </c>
      <c r="N39" s="103"/>
      <c r="O39" s="103"/>
      <c r="P39" s="103"/>
      <c r="Q39" s="103"/>
      <c r="R39" s="103"/>
      <c r="S39" s="103"/>
      <c r="T39" s="106"/>
      <c r="U39" s="106"/>
      <c r="V39" s="106"/>
      <c r="W39" s="106"/>
      <c r="X39" s="106"/>
      <c r="Y39" s="107"/>
      <c r="AE39" s="100"/>
    </row>
    <row r="40" spans="1:37" ht="15.75" x14ac:dyDescent="0.25">
      <c r="A40" s="24"/>
      <c r="B40" s="45" t="s">
        <v>66</v>
      </c>
      <c r="C40" s="191"/>
      <c r="D40" s="49"/>
      <c r="E40" s="154"/>
      <c r="F40" s="145"/>
      <c r="G40" s="154"/>
      <c r="H40" s="49"/>
      <c r="I40" s="131"/>
      <c r="J40" s="101"/>
      <c r="K40" s="97" t="s">
        <v>3</v>
      </c>
      <c r="L40" s="106"/>
      <c r="M40" s="106"/>
      <c r="N40" s="104"/>
      <c r="O40" s="104"/>
      <c r="P40" s="104"/>
      <c r="Q40" s="104"/>
      <c r="R40" s="104"/>
      <c r="S40" s="104"/>
      <c r="T40" s="106"/>
      <c r="U40" s="106"/>
      <c r="V40" s="106"/>
      <c r="W40" s="106"/>
      <c r="X40" s="106"/>
      <c r="Y40" s="107"/>
      <c r="AE40" s="100"/>
      <c r="AF40" s="100"/>
    </row>
    <row r="41" spans="1:37" ht="15.75" x14ac:dyDescent="0.25">
      <c r="A41" s="24"/>
      <c r="B41" s="45" t="s">
        <v>68</v>
      </c>
      <c r="C41" s="191"/>
      <c r="D41" s="49"/>
      <c r="E41" s="154"/>
      <c r="F41" s="145"/>
      <c r="G41" s="154"/>
      <c r="H41" s="49"/>
      <c r="I41" s="131"/>
      <c r="J41" s="136"/>
      <c r="K41" s="97" t="s">
        <v>154</v>
      </c>
      <c r="L41" s="137"/>
      <c r="M41" s="137"/>
      <c r="N41" s="104"/>
      <c r="O41" s="104"/>
      <c r="P41" s="104"/>
      <c r="Q41" s="104"/>
      <c r="R41" s="104"/>
      <c r="S41" s="104"/>
      <c r="T41" s="106"/>
      <c r="U41" s="106"/>
      <c r="V41" s="106"/>
      <c r="W41" s="106"/>
      <c r="X41" s="106"/>
      <c r="Y41" s="107"/>
      <c r="AE41" s="100"/>
    </row>
    <row r="42" spans="1:37" ht="15.75" x14ac:dyDescent="0.25">
      <c r="A42" s="24"/>
      <c r="B42" s="45" t="s">
        <v>69</v>
      </c>
      <c r="C42" s="191"/>
      <c r="D42" s="49"/>
      <c r="E42" s="154"/>
      <c r="F42" s="145"/>
      <c r="G42" s="154"/>
      <c r="H42" s="49"/>
      <c r="I42" s="131"/>
      <c r="J42" s="136"/>
      <c r="K42" s="97" t="s">
        <v>155</v>
      </c>
      <c r="L42" s="177">
        <f>16806.09+26970</f>
        <v>43776.09</v>
      </c>
      <c r="M42" s="177"/>
      <c r="N42" s="116"/>
      <c r="O42" s="116"/>
      <c r="P42" s="116"/>
      <c r="Q42" s="116"/>
      <c r="R42" s="116"/>
      <c r="S42" s="116"/>
      <c r="T42" s="106"/>
      <c r="U42" s="106"/>
      <c r="V42" s="106"/>
      <c r="W42" s="106"/>
      <c r="X42" s="106"/>
      <c r="Y42" s="107"/>
      <c r="Z42" s="100"/>
      <c r="AE42" s="100"/>
    </row>
    <row r="43" spans="1:37" ht="15.75" x14ac:dyDescent="0.25">
      <c r="A43" s="27"/>
      <c r="B43" s="36"/>
      <c r="C43" s="192"/>
      <c r="D43" s="156"/>
      <c r="E43" s="155"/>
      <c r="F43" s="157"/>
      <c r="G43" s="155"/>
      <c r="H43" s="156"/>
      <c r="I43" s="131"/>
      <c r="J43" s="101"/>
      <c r="K43" s="180" t="s">
        <v>202</v>
      </c>
      <c r="L43" s="215"/>
      <c r="M43" s="178"/>
      <c r="N43" s="104"/>
      <c r="O43" s="104"/>
      <c r="P43" s="104"/>
      <c r="Q43" s="104"/>
      <c r="R43" s="104"/>
      <c r="S43" s="104"/>
      <c r="T43" s="106"/>
      <c r="U43" s="106"/>
      <c r="V43" s="106"/>
      <c r="W43" s="106"/>
      <c r="X43" s="106"/>
      <c r="Y43" s="107"/>
      <c r="AE43" s="100"/>
    </row>
    <row r="44" spans="1:37" ht="15.75" x14ac:dyDescent="0.25">
      <c r="A44" s="42" t="s">
        <v>70</v>
      </c>
      <c r="B44" s="46" t="s">
        <v>71</v>
      </c>
      <c r="C44" s="59">
        <f>D44*9489*7</f>
        <v>95649.12</v>
      </c>
      <c r="D44" s="44">
        <v>1.44</v>
      </c>
      <c r="E44" s="54">
        <f>F44*9489*7</f>
        <v>95649.12</v>
      </c>
      <c r="F44" s="44">
        <v>1.44</v>
      </c>
      <c r="G44" s="54">
        <f>C44-E44</f>
        <v>0</v>
      </c>
      <c r="H44" s="44">
        <f>D44-F44</f>
        <v>0</v>
      </c>
      <c r="I44" s="131"/>
      <c r="J44" s="101"/>
      <c r="K44" s="181" t="s">
        <v>203</v>
      </c>
      <c r="L44" s="217"/>
      <c r="M44" s="179"/>
      <c r="N44" s="104"/>
      <c r="O44" s="104"/>
      <c r="P44" s="104"/>
      <c r="Q44" s="104"/>
      <c r="R44" s="104"/>
      <c r="S44" s="104"/>
      <c r="T44" s="106"/>
      <c r="U44" s="106"/>
      <c r="V44" s="106"/>
      <c r="W44" s="106"/>
      <c r="X44" s="106"/>
      <c r="Y44" s="107"/>
      <c r="AE44" s="100"/>
    </row>
    <row r="45" spans="1:37" ht="15.75" x14ac:dyDescent="0.25">
      <c r="A45" s="39" t="s">
        <v>72</v>
      </c>
      <c r="B45" s="30" t="s">
        <v>73</v>
      </c>
      <c r="C45" s="61"/>
      <c r="D45" s="40" t="s">
        <v>3</v>
      </c>
      <c r="E45" s="60"/>
      <c r="F45" s="143" t="s">
        <v>3</v>
      </c>
      <c r="G45" s="60"/>
      <c r="H45" s="40" t="s">
        <v>3</v>
      </c>
      <c r="I45" s="313"/>
      <c r="J45" s="101"/>
      <c r="K45" s="181" t="s">
        <v>204</v>
      </c>
      <c r="L45" s="217"/>
      <c r="M45" s="178"/>
      <c r="N45" s="104"/>
      <c r="O45" s="104"/>
      <c r="P45" s="104"/>
      <c r="Q45" s="104"/>
      <c r="R45" s="104"/>
      <c r="S45" s="104"/>
      <c r="T45" s="106"/>
      <c r="U45" s="106"/>
      <c r="V45" s="106"/>
      <c r="W45" s="106"/>
      <c r="X45" s="106"/>
      <c r="Y45" s="107"/>
      <c r="AE45" s="100"/>
    </row>
    <row r="46" spans="1:37" ht="15.75" x14ac:dyDescent="0.25">
      <c r="A46" s="39" t="s">
        <v>38</v>
      </c>
      <c r="B46" s="30" t="s">
        <v>74</v>
      </c>
      <c r="C46" s="61"/>
      <c r="D46" s="40"/>
      <c r="E46" s="60"/>
      <c r="F46" s="143"/>
      <c r="G46" s="60"/>
      <c r="H46" s="40"/>
      <c r="I46" s="313"/>
      <c r="J46" s="101"/>
      <c r="K46" s="181" t="s">
        <v>205</v>
      </c>
      <c r="L46" s="217"/>
      <c r="M46" s="179"/>
      <c r="N46" s="104"/>
      <c r="O46" s="104"/>
      <c r="P46" s="104"/>
      <c r="Q46" s="104"/>
      <c r="R46" s="104"/>
      <c r="S46" s="104"/>
      <c r="T46" s="106"/>
      <c r="U46" s="106"/>
      <c r="V46" s="106"/>
      <c r="W46" s="106"/>
      <c r="X46" s="106"/>
      <c r="Y46" s="107"/>
      <c r="AE46" s="100"/>
    </row>
    <row r="47" spans="1:37" ht="15.75" x14ac:dyDescent="0.25">
      <c r="A47" s="39"/>
      <c r="B47" s="30"/>
      <c r="C47" s="61"/>
      <c r="D47" s="40"/>
      <c r="E47" s="60"/>
      <c r="F47" s="143"/>
      <c r="G47" s="60"/>
      <c r="H47" s="40"/>
      <c r="I47" s="313"/>
      <c r="J47" s="101"/>
      <c r="K47" s="182" t="s">
        <v>206</v>
      </c>
      <c r="L47" s="216">
        <v>1356</v>
      </c>
      <c r="M47" s="178"/>
      <c r="N47" s="104"/>
      <c r="O47" s="104"/>
      <c r="P47" s="104"/>
      <c r="Q47" s="104"/>
      <c r="R47" s="104"/>
      <c r="S47" s="104"/>
      <c r="T47" s="106"/>
      <c r="U47" s="106"/>
      <c r="V47" s="106"/>
      <c r="W47" s="106"/>
      <c r="X47" s="106"/>
      <c r="Y47" s="107"/>
      <c r="AD47" s="117"/>
      <c r="AE47" s="118"/>
    </row>
    <row r="48" spans="1:37" ht="15.75" x14ac:dyDescent="0.25">
      <c r="A48" s="42" t="s">
        <v>158</v>
      </c>
      <c r="B48" s="46"/>
      <c r="C48" s="59">
        <f>D48*9489*7</f>
        <v>35204.19</v>
      </c>
      <c r="D48" s="44">
        <f>D49+D50</f>
        <v>0.53</v>
      </c>
      <c r="E48" s="54">
        <f>F48*9489*7</f>
        <v>28561.89</v>
      </c>
      <c r="F48" s="44">
        <v>0.43</v>
      </c>
      <c r="G48" s="54">
        <f>C48-E48</f>
        <v>6642.3000000000029</v>
      </c>
      <c r="H48" s="44">
        <f>D48-F48</f>
        <v>0.10000000000000003</v>
      </c>
      <c r="I48" s="313" t="s">
        <v>120</v>
      </c>
      <c r="J48" s="101"/>
      <c r="K48" s="180" t="s">
        <v>215</v>
      </c>
      <c r="L48" s="217"/>
      <c r="M48" s="179"/>
      <c r="N48" s="104"/>
      <c r="O48" s="104"/>
      <c r="P48" s="104"/>
      <c r="Q48" s="104"/>
      <c r="R48" s="104"/>
      <c r="S48" s="104"/>
      <c r="T48" s="106"/>
      <c r="U48" s="106"/>
      <c r="V48" s="106"/>
      <c r="W48" s="106"/>
      <c r="X48" s="106"/>
      <c r="Y48" s="107"/>
      <c r="AE48" s="100"/>
    </row>
    <row r="49" spans="1:31" ht="15.75" x14ac:dyDescent="0.25">
      <c r="A49" s="63" t="s">
        <v>159</v>
      </c>
      <c r="B49" s="30" t="s">
        <v>75</v>
      </c>
      <c r="C49" s="61"/>
      <c r="D49" s="40">
        <v>0.43</v>
      </c>
      <c r="E49" s="60"/>
      <c r="F49" s="143"/>
      <c r="G49" s="60"/>
      <c r="H49" s="40"/>
      <c r="I49" s="311">
        <f>'янв-май 2024'!G48+'июнь-дек 2024  (Отч)'!G48</f>
        <v>11386.800000000003</v>
      </c>
      <c r="J49" s="101"/>
      <c r="K49" s="182" t="s">
        <v>216</v>
      </c>
      <c r="L49" s="216">
        <v>13560</v>
      </c>
      <c r="M49" s="179"/>
      <c r="N49" s="104"/>
      <c r="O49" s="104"/>
      <c r="P49" s="104"/>
      <c r="Q49" s="104"/>
      <c r="R49" s="104"/>
      <c r="S49" s="104"/>
      <c r="T49" s="106"/>
      <c r="U49" s="106"/>
      <c r="V49" s="106"/>
      <c r="W49" s="106"/>
      <c r="X49" s="106"/>
      <c r="Y49" s="107"/>
      <c r="AE49" s="100"/>
    </row>
    <row r="50" spans="1:31" ht="15.75" x14ac:dyDescent="0.25">
      <c r="A50" s="128" t="s">
        <v>160</v>
      </c>
      <c r="B50" s="196" t="s">
        <v>161</v>
      </c>
      <c r="C50" s="193"/>
      <c r="D50" s="159">
        <v>0.1</v>
      </c>
      <c r="E50" s="158"/>
      <c r="F50" s="160"/>
      <c r="G50" s="158"/>
      <c r="H50" s="159"/>
      <c r="I50" s="311"/>
      <c r="J50" s="101"/>
      <c r="K50" s="257" t="s">
        <v>230</v>
      </c>
      <c r="L50" s="215"/>
      <c r="M50" s="178"/>
      <c r="N50" s="104"/>
      <c r="O50" s="104"/>
      <c r="P50" s="104"/>
      <c r="Q50" s="104"/>
      <c r="R50" s="104"/>
      <c r="S50" s="104"/>
      <c r="T50" s="106"/>
      <c r="U50" s="106"/>
      <c r="V50" s="106"/>
      <c r="W50" s="106"/>
      <c r="X50" s="106"/>
      <c r="Y50" s="107"/>
      <c r="AE50" s="100"/>
    </row>
    <row r="51" spans="1:31" ht="15.75" x14ac:dyDescent="0.25">
      <c r="A51" s="39" t="s">
        <v>76</v>
      </c>
      <c r="B51" s="30" t="s">
        <v>77</v>
      </c>
      <c r="C51" s="59">
        <f>D51*9489*7</f>
        <v>424442.97</v>
      </c>
      <c r="D51" s="40">
        <v>6.39</v>
      </c>
      <c r="E51" s="54">
        <f>F51*9489*7</f>
        <v>424442.97</v>
      </c>
      <c r="F51" s="40">
        <v>6.39</v>
      </c>
      <c r="G51" s="54">
        <f>C51-E51</f>
        <v>0</v>
      </c>
      <c r="H51" s="44">
        <f>D51-F51</f>
        <v>0</v>
      </c>
      <c r="I51" s="131"/>
      <c r="J51" s="101"/>
      <c r="K51" s="258" t="s">
        <v>231</v>
      </c>
      <c r="L51" s="301">
        <v>5396.88</v>
      </c>
      <c r="M51" s="179"/>
      <c r="N51" s="104"/>
      <c r="O51" s="104"/>
      <c r="P51" s="104"/>
      <c r="Q51" s="104"/>
      <c r="R51" s="104"/>
      <c r="S51" s="104"/>
      <c r="T51" s="106"/>
      <c r="U51" s="106"/>
      <c r="V51" s="106"/>
      <c r="W51" s="106"/>
      <c r="X51" s="106"/>
      <c r="Y51" s="107"/>
    </row>
    <row r="52" spans="1:31" ht="15.75" x14ac:dyDescent="0.25">
      <c r="A52" s="39" t="s">
        <v>78</v>
      </c>
      <c r="B52" s="30" t="s">
        <v>79</v>
      </c>
      <c r="C52" s="61"/>
      <c r="D52" s="40"/>
      <c r="E52" s="60"/>
      <c r="F52" s="143"/>
      <c r="G52" s="60"/>
      <c r="H52" s="40"/>
      <c r="I52" s="131"/>
      <c r="J52" s="101"/>
      <c r="K52" s="181"/>
      <c r="L52" s="218"/>
      <c r="M52" s="178"/>
      <c r="N52" s="104"/>
      <c r="O52" s="104"/>
      <c r="P52" s="104"/>
      <c r="Q52" s="104"/>
      <c r="R52" s="104"/>
      <c r="S52" s="104"/>
      <c r="T52" s="106"/>
      <c r="U52" s="106"/>
      <c r="V52" s="106"/>
      <c r="W52" s="106"/>
      <c r="X52" s="106"/>
      <c r="Y52" s="107"/>
    </row>
    <row r="53" spans="1:31" ht="15.75" x14ac:dyDescent="0.25">
      <c r="A53" s="39" t="s">
        <v>80</v>
      </c>
      <c r="B53" s="30" t="s">
        <v>102</v>
      </c>
      <c r="C53" s="191"/>
      <c r="D53" s="49"/>
      <c r="E53" s="154"/>
      <c r="F53" s="145"/>
      <c r="G53" s="154"/>
      <c r="H53" s="49"/>
      <c r="I53" s="131"/>
      <c r="J53" s="136"/>
      <c r="K53" s="97" t="s">
        <v>184</v>
      </c>
      <c r="L53" s="177">
        <f>L42-L47-L49-L51</f>
        <v>23463.209999999995</v>
      </c>
      <c r="M53" s="177"/>
      <c r="N53" s="104"/>
      <c r="O53" s="104"/>
      <c r="P53" s="104"/>
      <c r="Q53" s="104"/>
      <c r="R53" s="104"/>
      <c r="S53" s="104"/>
      <c r="T53" s="106"/>
      <c r="U53" s="106"/>
      <c r="V53" s="106"/>
      <c r="W53" s="106"/>
      <c r="X53" s="106"/>
      <c r="Y53" s="107"/>
    </row>
    <row r="54" spans="1:31" ht="15.75" x14ac:dyDescent="0.25">
      <c r="A54" s="24" t="s">
        <v>42</v>
      </c>
      <c r="B54" s="30" t="s">
        <v>101</v>
      </c>
      <c r="C54" s="191"/>
      <c r="D54" s="49"/>
      <c r="E54" s="154"/>
      <c r="F54" s="145"/>
      <c r="G54" s="154"/>
      <c r="H54" s="49"/>
      <c r="I54" s="131"/>
      <c r="J54" s="101"/>
      <c r="K54" s="97" t="s">
        <v>67</v>
      </c>
      <c r="L54" s="104"/>
      <c r="M54" s="104"/>
      <c r="N54" s="104"/>
      <c r="O54" s="104"/>
      <c r="P54" s="104"/>
      <c r="Q54" s="104"/>
      <c r="R54" s="104"/>
      <c r="S54" s="104"/>
      <c r="T54" s="106"/>
      <c r="U54" s="106"/>
      <c r="V54" s="106"/>
      <c r="W54" s="106"/>
      <c r="X54" s="106"/>
      <c r="Y54" s="107"/>
    </row>
    <row r="55" spans="1:31" ht="16.5" thickBot="1" x14ac:dyDescent="0.3">
      <c r="A55" s="24" t="s">
        <v>43</v>
      </c>
      <c r="B55" s="30" t="s">
        <v>81</v>
      </c>
      <c r="C55" s="191"/>
      <c r="D55" s="49"/>
      <c r="E55" s="154"/>
      <c r="F55" s="145"/>
      <c r="G55" s="154"/>
      <c r="H55" s="49"/>
      <c r="I55" s="131"/>
      <c r="J55" s="109"/>
      <c r="K55" s="110" t="s">
        <v>153</v>
      </c>
      <c r="L55" s="110"/>
      <c r="M55" s="110"/>
      <c r="N55" s="110"/>
      <c r="O55" s="110"/>
      <c r="P55" s="110"/>
      <c r="Q55" s="110"/>
      <c r="R55" s="110"/>
      <c r="S55" s="110"/>
      <c r="T55" s="111"/>
      <c r="U55" s="111"/>
      <c r="V55" s="111"/>
      <c r="W55" s="111"/>
      <c r="X55" s="111"/>
      <c r="Y55" s="112"/>
    </row>
    <row r="56" spans="1:31" ht="15.75" x14ac:dyDescent="0.25">
      <c r="A56" s="24" t="s">
        <v>44</v>
      </c>
      <c r="B56" s="30" t="s">
        <v>82</v>
      </c>
      <c r="C56" s="191"/>
      <c r="D56" s="49"/>
      <c r="E56" s="154"/>
      <c r="F56" s="145"/>
      <c r="G56" s="154"/>
      <c r="H56" s="49"/>
      <c r="I56" s="131"/>
      <c r="K56" s="3"/>
      <c r="L56" s="3"/>
      <c r="M56" s="3"/>
      <c r="N56" s="3"/>
      <c r="O56" s="3"/>
      <c r="P56" s="3"/>
      <c r="Q56" s="3"/>
      <c r="R56" s="3"/>
      <c r="S56" s="3"/>
      <c r="T56" s="113"/>
      <c r="U56" s="113"/>
      <c r="V56" s="113"/>
      <c r="W56" s="113"/>
      <c r="X56" s="113"/>
      <c r="Y56" s="3"/>
    </row>
    <row r="57" spans="1:31" ht="15.75" x14ac:dyDescent="0.25">
      <c r="A57" s="24" t="s">
        <v>45</v>
      </c>
      <c r="B57" s="30" t="s">
        <v>83</v>
      </c>
      <c r="C57" s="191"/>
      <c r="D57" s="49"/>
      <c r="E57" s="154"/>
      <c r="F57" s="145"/>
      <c r="G57" s="154"/>
      <c r="H57" s="49"/>
      <c r="I57" s="75"/>
      <c r="K57" s="3" t="s">
        <v>3</v>
      </c>
      <c r="L57" s="3"/>
      <c r="M57" s="3"/>
      <c r="N57" s="3"/>
      <c r="O57" s="3"/>
      <c r="P57" s="3"/>
      <c r="Q57" s="3"/>
      <c r="R57" s="3"/>
      <c r="S57" s="3"/>
      <c r="T57" s="113"/>
      <c r="U57" s="113"/>
      <c r="V57" s="113"/>
      <c r="W57" s="113"/>
      <c r="X57" s="3"/>
      <c r="Y57" s="3"/>
    </row>
    <row r="58" spans="1:31" ht="15.75" x14ac:dyDescent="0.25">
      <c r="A58" s="24" t="s">
        <v>46</v>
      </c>
      <c r="B58" s="30" t="s">
        <v>84</v>
      </c>
      <c r="C58" s="191"/>
      <c r="D58" s="49"/>
      <c r="E58" s="154"/>
      <c r="F58" s="145"/>
      <c r="G58" s="154"/>
      <c r="H58" s="49"/>
      <c r="I58" s="75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31" ht="15.75" x14ac:dyDescent="0.25">
      <c r="A59" s="24"/>
      <c r="B59" s="30" t="s">
        <v>85</v>
      </c>
      <c r="C59" s="191"/>
      <c r="D59" s="49"/>
      <c r="E59" s="154"/>
      <c r="F59" s="145"/>
      <c r="G59" s="154"/>
      <c r="H59" s="49"/>
      <c r="I59" s="75"/>
      <c r="K59" s="3" t="s">
        <v>248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AE59" s="100"/>
    </row>
    <row r="60" spans="1:31" ht="15.75" x14ac:dyDescent="0.25">
      <c r="A60" s="24"/>
      <c r="B60" s="30" t="s">
        <v>86</v>
      </c>
      <c r="C60" s="191"/>
      <c r="D60" s="49"/>
      <c r="E60" s="154"/>
      <c r="F60" s="145"/>
      <c r="G60" s="154"/>
      <c r="H60" s="49"/>
      <c r="I60" s="75"/>
      <c r="K60" s="3"/>
      <c r="L60" s="3"/>
      <c r="M60" s="3"/>
      <c r="N60" s="3"/>
      <c r="O60" s="3"/>
      <c r="P60" s="3"/>
      <c r="Q60" s="3"/>
      <c r="R60" s="3"/>
      <c r="S60" s="3"/>
      <c r="T60" s="113"/>
      <c r="U60" s="113"/>
      <c r="V60" s="113"/>
      <c r="W60" s="113"/>
      <c r="X60" s="113"/>
      <c r="Y60" s="113"/>
    </row>
    <row r="61" spans="1:31" x14ac:dyDescent="0.25">
      <c r="A61" s="24"/>
      <c r="B61" s="30" t="s">
        <v>87</v>
      </c>
      <c r="C61" s="191"/>
      <c r="D61" s="49"/>
      <c r="E61" s="154"/>
      <c r="F61" s="145"/>
      <c r="G61" s="154"/>
      <c r="H61" s="49"/>
      <c r="I61" s="75"/>
      <c r="AE61" s="100"/>
    </row>
    <row r="62" spans="1:31" x14ac:dyDescent="0.25">
      <c r="A62" s="42" t="s">
        <v>88</v>
      </c>
      <c r="B62" s="46" t="s">
        <v>89</v>
      </c>
      <c r="C62" s="59">
        <f>D62*9489*7</f>
        <v>749915.66999999993</v>
      </c>
      <c r="D62" s="44">
        <v>11.29</v>
      </c>
      <c r="E62" s="54">
        <f>F62*9489*7</f>
        <v>749915.66999999993</v>
      </c>
      <c r="F62" s="44">
        <v>11.29</v>
      </c>
      <c r="G62" s="54">
        <f>C62-E62</f>
        <v>0</v>
      </c>
      <c r="H62" s="44">
        <f>D62-F62</f>
        <v>0</v>
      </c>
      <c r="I62" s="131"/>
      <c r="AE62" s="100"/>
    </row>
    <row r="63" spans="1:31" x14ac:dyDescent="0.25">
      <c r="A63" s="39" t="s">
        <v>90</v>
      </c>
      <c r="B63" s="30" t="s">
        <v>91</v>
      </c>
      <c r="C63" s="61"/>
      <c r="D63" s="40"/>
      <c r="E63" s="60"/>
      <c r="F63" s="143"/>
      <c r="G63" s="60"/>
      <c r="H63" s="40"/>
      <c r="I63" s="311"/>
      <c r="J63" s="312"/>
      <c r="K63" s="312"/>
      <c r="L63" s="312"/>
      <c r="M63" s="312"/>
      <c r="N63" s="312"/>
      <c r="O63" s="312"/>
      <c r="AE63" s="100"/>
    </row>
    <row r="64" spans="1:31" x14ac:dyDescent="0.25">
      <c r="A64" s="24" t="s">
        <v>3</v>
      </c>
      <c r="B64" s="30" t="s">
        <v>92</v>
      </c>
      <c r="C64" s="61"/>
      <c r="D64" s="40"/>
      <c r="E64" s="60"/>
      <c r="F64" s="143"/>
      <c r="G64" s="60"/>
      <c r="H64" s="40"/>
      <c r="I64" s="311"/>
      <c r="J64" s="312"/>
      <c r="K64" s="312"/>
      <c r="L64" s="312"/>
      <c r="M64" s="312"/>
      <c r="N64" s="312"/>
      <c r="O64" s="312"/>
      <c r="AE64" s="100"/>
    </row>
    <row r="65" spans="1:31" x14ac:dyDescent="0.25">
      <c r="A65" s="24"/>
      <c r="B65" s="30"/>
      <c r="C65" s="191"/>
      <c r="D65" s="49"/>
      <c r="E65" s="154"/>
      <c r="F65" s="145"/>
      <c r="G65" s="154"/>
      <c r="H65" s="49"/>
      <c r="I65" s="311"/>
      <c r="J65" s="312"/>
      <c r="K65" s="312"/>
      <c r="L65" s="312"/>
      <c r="M65" s="312"/>
      <c r="N65" s="312"/>
      <c r="O65" s="312"/>
      <c r="AE65" s="100"/>
    </row>
    <row r="66" spans="1:31" x14ac:dyDescent="0.25">
      <c r="A66" s="50" t="s">
        <v>93</v>
      </c>
      <c r="B66" s="46" t="s">
        <v>127</v>
      </c>
      <c r="C66" s="194"/>
      <c r="D66" s="121"/>
      <c r="E66" s="161"/>
      <c r="F66" s="121"/>
      <c r="G66" s="161"/>
      <c r="H66" s="51"/>
      <c r="I66" s="311"/>
      <c r="J66" s="312"/>
      <c r="K66" s="312"/>
      <c r="L66" s="312"/>
      <c r="M66" s="312"/>
      <c r="N66" s="312"/>
      <c r="O66" s="312"/>
      <c r="AE66" s="100"/>
    </row>
    <row r="67" spans="1:31" x14ac:dyDescent="0.25">
      <c r="A67" s="63" t="s">
        <v>90</v>
      </c>
      <c r="B67" s="30" t="s">
        <v>128</v>
      </c>
      <c r="C67" s="191"/>
      <c r="D67" s="41"/>
      <c r="E67" s="154"/>
      <c r="F67" s="145"/>
      <c r="G67" s="154"/>
      <c r="H67" s="49"/>
      <c r="I67" s="313"/>
      <c r="J67" s="312"/>
      <c r="K67" s="312"/>
      <c r="L67" s="312"/>
      <c r="M67" s="312"/>
      <c r="N67" s="312"/>
      <c r="O67" s="312"/>
      <c r="AE67" s="100"/>
    </row>
    <row r="68" spans="1:31" x14ac:dyDescent="0.25">
      <c r="A68" s="122" t="s">
        <v>129</v>
      </c>
      <c r="B68" s="30" t="s">
        <v>130</v>
      </c>
      <c r="C68" s="191"/>
      <c r="D68" s="41"/>
      <c r="E68" s="154"/>
      <c r="F68" s="145"/>
      <c r="G68" s="154"/>
      <c r="H68" s="49"/>
      <c r="I68" s="313"/>
      <c r="J68" s="312"/>
      <c r="K68" s="312"/>
      <c r="L68" s="312"/>
      <c r="M68" s="312"/>
      <c r="N68" s="312"/>
      <c r="O68" s="312"/>
      <c r="AE68" s="100"/>
    </row>
    <row r="69" spans="1:31" x14ac:dyDescent="0.25">
      <c r="A69" s="24"/>
      <c r="B69" s="30" t="s">
        <v>131</v>
      </c>
      <c r="C69" s="191"/>
      <c r="D69" s="41"/>
      <c r="E69" s="154"/>
      <c r="F69" s="145"/>
      <c r="G69" s="154"/>
      <c r="H69" s="49"/>
      <c r="I69" s="313"/>
      <c r="J69" s="312"/>
      <c r="K69" s="312"/>
      <c r="L69" s="312"/>
      <c r="M69" s="312"/>
      <c r="N69" s="312"/>
      <c r="O69" s="312"/>
      <c r="AE69" s="100"/>
    </row>
    <row r="70" spans="1:31" x14ac:dyDescent="0.25">
      <c r="A70" s="24"/>
      <c r="B70" s="30" t="s">
        <v>132</v>
      </c>
      <c r="C70" s="191"/>
      <c r="D70" s="41"/>
      <c r="E70" s="154"/>
      <c r="F70" s="145"/>
      <c r="G70" s="154"/>
      <c r="H70" s="49"/>
      <c r="I70" s="313"/>
      <c r="J70" s="312"/>
      <c r="K70" s="312"/>
      <c r="L70" s="312"/>
      <c r="M70" s="312"/>
      <c r="N70" s="312"/>
      <c r="O70" s="312"/>
      <c r="AE70" s="100"/>
    </row>
    <row r="71" spans="1:31" x14ac:dyDescent="0.25">
      <c r="A71" s="24"/>
      <c r="B71" s="30" t="s">
        <v>133</v>
      </c>
      <c r="C71" s="191"/>
      <c r="D71" s="41"/>
      <c r="E71" s="154"/>
      <c r="F71" s="145"/>
      <c r="G71" s="154"/>
      <c r="H71" s="49"/>
      <c r="I71" s="313"/>
      <c r="J71" s="312"/>
      <c r="K71" s="312"/>
      <c r="L71" s="312"/>
      <c r="M71" s="312"/>
      <c r="N71" s="312"/>
      <c r="O71" s="312"/>
      <c r="AE71" s="100"/>
    </row>
    <row r="72" spans="1:31" x14ac:dyDescent="0.25">
      <c r="A72" s="24"/>
      <c r="B72" s="30" t="s">
        <v>134</v>
      </c>
      <c r="C72" s="191"/>
      <c r="D72" s="41"/>
      <c r="E72" s="154"/>
      <c r="F72" s="145"/>
      <c r="G72" s="154"/>
      <c r="H72" s="49"/>
      <c r="I72" s="311"/>
      <c r="J72" s="312"/>
      <c r="K72" s="312"/>
      <c r="L72" s="312"/>
      <c r="M72" s="312"/>
      <c r="N72" s="312"/>
      <c r="O72" s="312"/>
      <c r="AD72" s="117"/>
      <c r="AE72" s="118"/>
    </row>
    <row r="73" spans="1:31" x14ac:dyDescent="0.25">
      <c r="A73" s="24"/>
      <c r="B73" s="30" t="s">
        <v>135</v>
      </c>
      <c r="C73" s="191"/>
      <c r="D73" s="41"/>
      <c r="E73" s="154"/>
      <c r="F73" s="145"/>
      <c r="G73" s="154"/>
      <c r="H73" s="49"/>
      <c r="I73" s="313"/>
      <c r="J73" s="312"/>
      <c r="K73" s="312"/>
      <c r="L73" s="312"/>
      <c r="M73" s="312"/>
      <c r="N73" s="312"/>
      <c r="O73" s="312"/>
      <c r="AE73" s="100"/>
    </row>
    <row r="74" spans="1:31" x14ac:dyDescent="0.25">
      <c r="A74" s="24"/>
      <c r="B74" s="30" t="s">
        <v>136</v>
      </c>
      <c r="C74" s="191"/>
      <c r="D74" s="41"/>
      <c r="E74" s="154"/>
      <c r="F74" s="145"/>
      <c r="G74" s="154"/>
      <c r="H74" s="49"/>
      <c r="I74" s="313"/>
      <c r="J74" s="312"/>
      <c r="K74" s="312"/>
      <c r="L74" s="312"/>
      <c r="M74" s="312"/>
      <c r="N74" s="312"/>
      <c r="O74" s="312"/>
      <c r="AE74" s="100"/>
    </row>
    <row r="75" spans="1:31" x14ac:dyDescent="0.25">
      <c r="A75" s="24"/>
      <c r="B75" s="30" t="s">
        <v>137</v>
      </c>
      <c r="C75" s="191"/>
      <c r="D75" s="41"/>
      <c r="E75" s="154"/>
      <c r="F75" s="145"/>
      <c r="G75" s="154"/>
      <c r="H75" s="49"/>
      <c r="I75" s="313"/>
      <c r="J75" s="312"/>
      <c r="K75" s="312"/>
      <c r="L75" s="312"/>
      <c r="M75" s="312"/>
      <c r="N75" s="312"/>
      <c r="O75" s="312"/>
      <c r="AE75" s="100"/>
    </row>
    <row r="76" spans="1:31" x14ac:dyDescent="0.25">
      <c r="A76" s="24"/>
      <c r="B76" s="30" t="s">
        <v>138</v>
      </c>
      <c r="C76" s="191"/>
      <c r="D76" s="41"/>
      <c r="E76" s="154"/>
      <c r="F76" s="145"/>
      <c r="G76" s="154"/>
      <c r="H76" s="49"/>
      <c r="I76" s="313"/>
      <c r="J76" s="312"/>
      <c r="K76" s="312"/>
      <c r="L76" s="312"/>
      <c r="M76" s="312"/>
      <c r="N76" s="312"/>
      <c r="O76" s="312"/>
      <c r="AE76" s="100"/>
    </row>
    <row r="77" spans="1:31" x14ac:dyDescent="0.25">
      <c r="A77" s="24"/>
      <c r="B77" s="30" t="s">
        <v>139</v>
      </c>
      <c r="C77" s="191"/>
      <c r="D77" s="41"/>
      <c r="E77" s="154"/>
      <c r="F77" s="145"/>
      <c r="G77" s="154"/>
      <c r="H77" s="49"/>
      <c r="I77" s="313"/>
      <c r="J77" s="312"/>
      <c r="K77" s="312"/>
      <c r="L77" s="312"/>
      <c r="M77" s="312"/>
      <c r="N77" s="312"/>
      <c r="O77" s="312"/>
    </row>
    <row r="78" spans="1:31" x14ac:dyDescent="0.25">
      <c r="A78" s="24"/>
      <c r="B78" s="30" t="s">
        <v>147</v>
      </c>
      <c r="C78" s="191"/>
      <c r="D78" s="41"/>
      <c r="E78" s="154"/>
      <c r="F78" s="145"/>
      <c r="G78" s="154"/>
      <c r="H78" s="49"/>
      <c r="I78" s="313"/>
      <c r="J78" s="312"/>
      <c r="K78" s="312"/>
      <c r="L78" s="312"/>
      <c r="M78" s="312"/>
      <c r="N78" s="312"/>
      <c r="O78" s="312"/>
    </row>
    <row r="79" spans="1:31" x14ac:dyDescent="0.25">
      <c r="A79" s="27"/>
      <c r="B79" s="48"/>
      <c r="C79" s="192"/>
      <c r="D79" s="157"/>
      <c r="E79" s="155"/>
      <c r="F79" s="157"/>
      <c r="G79" s="155"/>
      <c r="H79" s="156"/>
      <c r="I79" s="313"/>
      <c r="J79" s="312"/>
      <c r="K79" s="312"/>
      <c r="L79" s="312"/>
      <c r="M79" s="312"/>
      <c r="N79" s="312"/>
      <c r="O79" s="312"/>
    </row>
    <row r="80" spans="1:31" x14ac:dyDescent="0.25">
      <c r="A80" s="52" t="s">
        <v>94</v>
      </c>
      <c r="B80" s="46" t="s">
        <v>95</v>
      </c>
      <c r="C80" s="194"/>
      <c r="D80" s="121"/>
      <c r="E80" s="161"/>
      <c r="F80" s="121"/>
      <c r="G80" s="161"/>
      <c r="H80" s="51"/>
      <c r="I80" s="313"/>
      <c r="J80" s="312"/>
      <c r="K80" s="312"/>
      <c r="L80" s="312"/>
      <c r="M80" s="312"/>
      <c r="N80" s="312"/>
      <c r="O80" s="312"/>
    </row>
    <row r="81" spans="1:15" x14ac:dyDescent="0.25">
      <c r="A81" s="24" t="s">
        <v>90</v>
      </c>
      <c r="B81" s="30" t="s">
        <v>140</v>
      </c>
      <c r="C81" s="191"/>
      <c r="D81" s="41"/>
      <c r="E81" s="154"/>
      <c r="F81" s="145"/>
      <c r="G81" s="154"/>
      <c r="H81" s="49"/>
      <c r="I81" s="313"/>
      <c r="J81" s="312"/>
      <c r="K81" s="312"/>
      <c r="L81" s="312"/>
      <c r="M81" s="312"/>
      <c r="N81" s="312"/>
      <c r="O81" s="312"/>
    </row>
    <row r="82" spans="1:15" x14ac:dyDescent="0.25">
      <c r="A82" s="24" t="s">
        <v>141</v>
      </c>
      <c r="B82" s="30" t="s">
        <v>142</v>
      </c>
      <c r="C82" s="191"/>
      <c r="D82" s="41"/>
      <c r="E82" s="154"/>
      <c r="F82" s="145"/>
      <c r="G82" s="154"/>
      <c r="H82" s="49"/>
      <c r="I82" s="313"/>
      <c r="J82" s="312"/>
      <c r="K82" s="312"/>
      <c r="L82" s="312"/>
      <c r="M82" s="312"/>
      <c r="N82" s="312"/>
      <c r="O82" s="312"/>
    </row>
    <row r="83" spans="1:15" x14ac:dyDescent="0.25">
      <c r="A83" s="24"/>
      <c r="B83" s="30" t="s">
        <v>143</v>
      </c>
      <c r="C83" s="191"/>
      <c r="D83" s="41"/>
      <c r="E83" s="154"/>
      <c r="F83" s="145"/>
      <c r="G83" s="154"/>
      <c r="H83" s="49"/>
      <c r="I83" s="313"/>
      <c r="J83" s="312"/>
      <c r="K83" s="312"/>
      <c r="L83" s="312"/>
      <c r="M83" s="312"/>
      <c r="N83" s="312"/>
      <c r="O83" s="312"/>
    </row>
    <row r="84" spans="1:15" x14ac:dyDescent="0.25">
      <c r="A84" s="24"/>
      <c r="B84" s="30" t="s">
        <v>144</v>
      </c>
      <c r="C84" s="191"/>
      <c r="D84" s="41"/>
      <c r="E84" s="154"/>
      <c r="F84" s="145"/>
      <c r="G84" s="154"/>
      <c r="H84" s="49"/>
      <c r="I84" s="313"/>
      <c r="J84" s="312"/>
      <c r="K84" s="312"/>
      <c r="L84" s="312"/>
      <c r="M84" s="312"/>
      <c r="N84" s="312"/>
      <c r="O84" s="312"/>
    </row>
    <row r="85" spans="1:15" x14ac:dyDescent="0.25">
      <c r="A85" s="24"/>
      <c r="B85" s="30" t="s">
        <v>145</v>
      </c>
      <c r="C85" s="191"/>
      <c r="D85" s="41"/>
      <c r="E85" s="154"/>
      <c r="F85" s="145"/>
      <c r="G85" s="154"/>
      <c r="H85" s="49"/>
      <c r="I85" s="313"/>
      <c r="J85" s="312"/>
      <c r="K85" s="312"/>
      <c r="L85" s="312"/>
      <c r="M85" s="312"/>
      <c r="N85" s="312"/>
      <c r="O85" s="312"/>
    </row>
    <row r="86" spans="1:15" x14ac:dyDescent="0.25">
      <c r="A86" s="24"/>
      <c r="B86" s="30" t="s">
        <v>146</v>
      </c>
      <c r="C86" s="191"/>
      <c r="D86" s="41"/>
      <c r="E86" s="154"/>
      <c r="F86" s="145"/>
      <c r="G86" s="154"/>
      <c r="H86" s="49"/>
      <c r="I86" s="313"/>
      <c r="J86" s="312"/>
      <c r="K86" s="312"/>
      <c r="L86" s="312"/>
      <c r="M86" s="312"/>
      <c r="N86" s="312"/>
      <c r="O86" s="312"/>
    </row>
    <row r="87" spans="1:15" x14ac:dyDescent="0.25">
      <c r="A87" s="24"/>
      <c r="B87" s="30" t="s">
        <v>148</v>
      </c>
      <c r="C87" s="191"/>
      <c r="D87" s="41"/>
      <c r="E87" s="154"/>
      <c r="F87" s="145"/>
      <c r="G87" s="154"/>
      <c r="H87" s="49"/>
      <c r="I87" s="313"/>
      <c r="J87" s="312"/>
      <c r="K87" s="312"/>
      <c r="L87" s="312"/>
      <c r="M87" s="312"/>
      <c r="N87" s="312"/>
      <c r="O87" s="312"/>
    </row>
    <row r="88" spans="1:15" x14ac:dyDescent="0.25">
      <c r="A88" s="27"/>
      <c r="B88" s="48"/>
      <c r="C88" s="192"/>
      <c r="D88" s="157"/>
      <c r="E88" s="155"/>
      <c r="F88" s="157"/>
      <c r="G88" s="155"/>
      <c r="H88" s="156"/>
      <c r="I88" s="313"/>
      <c r="J88" s="312"/>
      <c r="K88" s="312"/>
      <c r="L88" s="312"/>
      <c r="M88" s="312"/>
      <c r="N88" s="312"/>
      <c r="O88" s="312"/>
    </row>
    <row r="89" spans="1:15" x14ac:dyDescent="0.25">
      <c r="A89" s="42" t="s">
        <v>104</v>
      </c>
      <c r="B89" s="46" t="s">
        <v>106</v>
      </c>
      <c r="C89" s="59">
        <f>D89*9489*7</f>
        <v>7970.76</v>
      </c>
      <c r="D89" s="53">
        <v>0.12</v>
      </c>
      <c r="E89" s="54">
        <v>3806.34</v>
      </c>
      <c r="F89" s="143">
        <f>E89/7/B12</f>
        <v>5.7304548123390989E-2</v>
      </c>
      <c r="G89" s="54">
        <f>C89-E89</f>
        <v>4164.42</v>
      </c>
      <c r="H89" s="44">
        <f>D89-F89</f>
        <v>6.2695451876609007E-2</v>
      </c>
      <c r="I89" s="313" t="s">
        <v>120</v>
      </c>
      <c r="J89" s="312"/>
      <c r="K89" s="314">
        <f>'янв-май 2024'!G89+'июнь-дек 2024  (Отч)'!G89</f>
        <v>3365.29</v>
      </c>
      <c r="L89" s="312"/>
      <c r="M89" s="312"/>
      <c r="N89" s="312"/>
      <c r="O89" s="312"/>
    </row>
    <row r="90" spans="1:15" x14ac:dyDescent="0.25">
      <c r="A90" s="39" t="s">
        <v>105</v>
      </c>
      <c r="B90" s="30" t="s">
        <v>107</v>
      </c>
      <c r="C90" s="191"/>
      <c r="D90" s="49"/>
      <c r="E90" s="154"/>
      <c r="F90" s="143"/>
      <c r="G90" s="154"/>
      <c r="H90" s="49"/>
      <c r="I90" s="313"/>
      <c r="J90" s="312"/>
      <c r="K90" s="312"/>
      <c r="L90" s="312"/>
      <c r="M90" s="312"/>
      <c r="N90" s="312"/>
      <c r="O90" s="312"/>
    </row>
    <row r="91" spans="1:15" x14ac:dyDescent="0.25">
      <c r="A91" s="42" t="s">
        <v>108</v>
      </c>
      <c r="B91" s="80" t="s">
        <v>97</v>
      </c>
      <c r="C91" s="59">
        <f>D91*9489*7</f>
        <v>172035.56999999998</v>
      </c>
      <c r="D91" s="53">
        <v>2.59</v>
      </c>
      <c r="E91" s="54">
        <v>145140.04</v>
      </c>
      <c r="F91" s="144">
        <f>E91/7/B12</f>
        <v>2.1850870933261071</v>
      </c>
      <c r="G91" s="54">
        <f>C91-E91</f>
        <v>26895.52999999997</v>
      </c>
      <c r="H91" s="44">
        <f>D91-F91</f>
        <v>0.40491290667389279</v>
      </c>
      <c r="I91" s="313"/>
      <c r="J91" s="312"/>
      <c r="K91" s="314">
        <f>'янв-май 2024'!G91+'июнь-дек 2024  (Отч)'!G91</f>
        <v>27176.179999999949</v>
      </c>
      <c r="L91" s="312" t="s">
        <v>223</v>
      </c>
      <c r="M91" s="312"/>
      <c r="N91" s="312"/>
      <c r="O91" s="312"/>
    </row>
    <row r="92" spans="1:15" x14ac:dyDescent="0.25">
      <c r="A92" s="39" t="s">
        <v>103</v>
      </c>
      <c r="B92" s="79"/>
      <c r="C92" s="191"/>
      <c r="D92" s="49"/>
      <c r="E92" s="154"/>
      <c r="F92" s="145"/>
      <c r="G92" s="154"/>
      <c r="H92" s="49"/>
      <c r="I92" s="313" t="s">
        <v>247</v>
      </c>
      <c r="J92" s="312"/>
      <c r="K92" s="312"/>
      <c r="L92" s="312"/>
      <c r="M92" s="312"/>
      <c r="N92" s="312"/>
      <c r="O92" s="312"/>
    </row>
    <row r="93" spans="1:15" x14ac:dyDescent="0.25">
      <c r="A93" s="42" t="s">
        <v>176</v>
      </c>
      <c r="B93" s="46" t="s">
        <v>75</v>
      </c>
      <c r="C93" s="59">
        <f>D93*9489*7</f>
        <v>114247.56</v>
      </c>
      <c r="D93" s="59">
        <v>1.72</v>
      </c>
      <c r="E93" s="54">
        <f>F93*9489*7</f>
        <v>114247.56</v>
      </c>
      <c r="F93" s="144">
        <v>1.72</v>
      </c>
      <c r="G93" s="54">
        <f>C93-E93</f>
        <v>0</v>
      </c>
      <c r="H93" s="44">
        <f>D93-F93</f>
        <v>0</v>
      </c>
      <c r="I93" s="313"/>
      <c r="J93" s="312"/>
      <c r="K93" s="312"/>
      <c r="L93" s="312"/>
      <c r="M93" s="312"/>
      <c r="N93" s="312"/>
      <c r="O93" s="312"/>
    </row>
    <row r="94" spans="1:15" x14ac:dyDescent="0.25">
      <c r="A94" s="47"/>
      <c r="B94" s="48"/>
      <c r="C94" s="61"/>
      <c r="D94" s="162"/>
      <c r="E94" s="158"/>
      <c r="F94" s="143"/>
      <c r="G94" s="60"/>
      <c r="H94" s="40"/>
      <c r="I94" s="311"/>
      <c r="J94" s="312"/>
      <c r="K94" s="312"/>
      <c r="L94" s="312"/>
      <c r="M94" s="312"/>
      <c r="N94" s="312"/>
      <c r="O94" s="312"/>
    </row>
    <row r="95" spans="1:15" x14ac:dyDescent="0.25">
      <c r="A95" s="42" t="s">
        <v>177</v>
      </c>
      <c r="B95" s="46" t="s">
        <v>75</v>
      </c>
      <c r="C95" s="59">
        <f>D95*9489*7</f>
        <v>25904.97</v>
      </c>
      <c r="D95" s="59">
        <v>0.39</v>
      </c>
      <c r="E95" s="54">
        <f>F95*9489*7</f>
        <v>25904.97</v>
      </c>
      <c r="F95" s="144">
        <v>0.39</v>
      </c>
      <c r="G95" s="54">
        <f>C95-E95</f>
        <v>0</v>
      </c>
      <c r="H95" s="44">
        <f>D95-F95</f>
        <v>0</v>
      </c>
      <c r="I95" s="313"/>
      <c r="J95" s="312"/>
      <c r="K95" s="312"/>
      <c r="L95" s="312"/>
      <c r="M95" s="312"/>
      <c r="N95" s="312"/>
      <c r="O95" s="312"/>
    </row>
    <row r="96" spans="1:15" x14ac:dyDescent="0.25">
      <c r="A96" s="39" t="s">
        <v>173</v>
      </c>
      <c r="B96" s="30"/>
      <c r="C96" s="61"/>
      <c r="D96" s="162"/>
      <c r="E96" s="60"/>
      <c r="F96" s="143"/>
      <c r="G96" s="60"/>
      <c r="H96" s="40"/>
      <c r="I96" s="311"/>
      <c r="J96" s="312"/>
      <c r="K96" s="312"/>
      <c r="L96" s="312"/>
      <c r="M96" s="312"/>
      <c r="N96" s="312"/>
      <c r="O96" s="312"/>
    </row>
    <row r="97" spans="1:15" x14ac:dyDescent="0.25">
      <c r="A97" s="42" t="s">
        <v>178</v>
      </c>
      <c r="B97" s="46" t="s">
        <v>75</v>
      </c>
      <c r="C97" s="59">
        <f>D97*9489*7</f>
        <v>27897.659999999996</v>
      </c>
      <c r="D97" s="146">
        <v>0.42</v>
      </c>
      <c r="E97" s="54">
        <f>F97*9489*7</f>
        <v>27897.659999999996</v>
      </c>
      <c r="F97" s="146">
        <v>0.42</v>
      </c>
      <c r="G97" s="54">
        <f>C97-E97</f>
        <v>0</v>
      </c>
      <c r="H97" s="44">
        <f>D97-F97</f>
        <v>0</v>
      </c>
      <c r="I97" s="311"/>
      <c r="J97" s="312"/>
      <c r="K97" s="312"/>
      <c r="L97" s="312"/>
      <c r="M97" s="312"/>
      <c r="N97" s="312"/>
      <c r="O97" s="312"/>
    </row>
    <row r="98" spans="1:15" x14ac:dyDescent="0.25">
      <c r="A98" s="47" t="s">
        <v>122</v>
      </c>
      <c r="B98" s="48"/>
      <c r="C98" s="193"/>
      <c r="D98" s="160"/>
      <c r="E98" s="158"/>
      <c r="F98" s="160"/>
      <c r="G98" s="158"/>
      <c r="H98" s="159"/>
      <c r="I98" s="311"/>
      <c r="J98" s="312"/>
      <c r="K98" s="312"/>
      <c r="L98" s="312"/>
      <c r="M98" s="312"/>
      <c r="N98" s="312"/>
      <c r="O98" s="312"/>
    </row>
    <row r="99" spans="1:15" x14ac:dyDescent="0.25">
      <c r="A99" s="42" t="s">
        <v>179</v>
      </c>
      <c r="B99" s="30" t="s">
        <v>75</v>
      </c>
      <c r="C99" s="59">
        <f>D99*9489*7</f>
        <v>29226.12</v>
      </c>
      <c r="D99" s="53">
        <v>0.44</v>
      </c>
      <c r="E99" s="54">
        <f>F99*9489*7</f>
        <v>29226.12</v>
      </c>
      <c r="F99" s="143">
        <v>0.44</v>
      </c>
      <c r="G99" s="54">
        <f>C99-E99</f>
        <v>0</v>
      </c>
      <c r="H99" s="44">
        <f>D99-F99</f>
        <v>0</v>
      </c>
      <c r="I99" s="311"/>
      <c r="J99" s="312"/>
      <c r="K99" s="312"/>
      <c r="L99" s="312"/>
      <c r="M99" s="312"/>
      <c r="N99" s="312"/>
      <c r="O99" s="312"/>
    </row>
    <row r="100" spans="1:15" x14ac:dyDescent="0.25">
      <c r="A100" s="47" t="s">
        <v>163</v>
      </c>
      <c r="B100" s="30"/>
      <c r="C100" s="193"/>
      <c r="D100" s="163"/>
      <c r="E100" s="158"/>
      <c r="F100" s="143"/>
      <c r="G100" s="158"/>
      <c r="H100" s="159"/>
      <c r="I100" s="311"/>
      <c r="J100" s="312"/>
      <c r="K100" s="312"/>
      <c r="L100" s="312"/>
      <c r="M100" s="312"/>
      <c r="N100" s="312"/>
      <c r="O100" s="312"/>
    </row>
    <row r="101" spans="1:15" x14ac:dyDescent="0.25">
      <c r="A101" s="42" t="s">
        <v>180</v>
      </c>
      <c r="B101" s="46" t="s">
        <v>75</v>
      </c>
      <c r="C101" s="59">
        <f>D101*9489*7</f>
        <v>7970.76</v>
      </c>
      <c r="D101" s="146">
        <v>0.12</v>
      </c>
      <c r="E101" s="54">
        <v>29.82</v>
      </c>
      <c r="F101" s="146">
        <f>E101/B12/7</f>
        <v>4.4894087891242488E-4</v>
      </c>
      <c r="G101" s="54">
        <f>C101-E101</f>
        <v>7940.9400000000005</v>
      </c>
      <c r="H101" s="44">
        <f>D101-F101</f>
        <v>0.11955105912108757</v>
      </c>
      <c r="I101" s="313" t="s">
        <v>120</v>
      </c>
      <c r="J101" s="312"/>
      <c r="K101" s="314">
        <f>'янв-май 2024'!G101+'июнь-дек 2024  (Отч)'!G101</f>
        <v>13634.34</v>
      </c>
      <c r="L101" s="312" t="s">
        <v>120</v>
      </c>
      <c r="M101" s="312"/>
      <c r="N101" s="312"/>
      <c r="O101" s="312"/>
    </row>
    <row r="102" spans="1:15" x14ac:dyDescent="0.25">
      <c r="A102" s="47" t="s">
        <v>174</v>
      </c>
      <c r="B102" s="48"/>
      <c r="C102" s="193"/>
      <c r="D102" s="160"/>
      <c r="E102" s="158"/>
      <c r="F102" s="160"/>
      <c r="G102" s="158"/>
      <c r="H102" s="159"/>
      <c r="I102" s="311"/>
      <c r="J102" s="312"/>
      <c r="K102" s="312"/>
      <c r="L102" s="312"/>
      <c r="M102" s="312"/>
      <c r="N102" s="312"/>
      <c r="O102" s="312"/>
    </row>
    <row r="103" spans="1:15" x14ac:dyDescent="0.25">
      <c r="A103" s="42" t="s">
        <v>162</v>
      </c>
      <c r="B103" s="30" t="s">
        <v>75</v>
      </c>
      <c r="C103" s="59">
        <f>D103*9489*7</f>
        <v>51809.94</v>
      </c>
      <c r="D103" s="53">
        <v>0.78</v>
      </c>
      <c r="E103" s="54">
        <f>F103*9489*7</f>
        <v>51809.94</v>
      </c>
      <c r="F103" s="143">
        <v>0.78</v>
      </c>
      <c r="G103" s="54">
        <f>C103-E103</f>
        <v>0</v>
      </c>
      <c r="H103" s="44">
        <f>D103-F103</f>
        <v>0</v>
      </c>
      <c r="I103" s="311"/>
      <c r="J103" s="312"/>
      <c r="K103" s="312"/>
      <c r="L103" s="312"/>
      <c r="M103" s="312"/>
      <c r="N103" s="312"/>
      <c r="O103" s="312"/>
    </row>
    <row r="104" spans="1:15" x14ac:dyDescent="0.25">
      <c r="A104" s="47" t="s">
        <v>175</v>
      </c>
      <c r="B104" s="30"/>
      <c r="C104" s="193"/>
      <c r="D104" s="163"/>
      <c r="E104" s="158"/>
      <c r="F104" s="143"/>
      <c r="G104" s="158"/>
      <c r="H104" s="159"/>
      <c r="I104" s="311"/>
      <c r="J104" s="312"/>
      <c r="K104" s="312"/>
      <c r="L104" s="312"/>
      <c r="M104" s="312"/>
      <c r="N104" s="312"/>
      <c r="O104" s="312"/>
    </row>
    <row r="105" spans="1:15" x14ac:dyDescent="0.25">
      <c r="A105" s="42" t="s">
        <v>156</v>
      </c>
      <c r="B105" s="46"/>
      <c r="C105" s="59">
        <f>D105*9489*7</f>
        <v>337428.84</v>
      </c>
      <c r="D105" s="53">
        <v>5.08</v>
      </c>
      <c r="E105" s="54">
        <f>F105*9489*7</f>
        <v>337428.84</v>
      </c>
      <c r="F105" s="144">
        <v>5.08</v>
      </c>
      <c r="G105" s="54">
        <f>C105-E105</f>
        <v>0</v>
      </c>
      <c r="H105" s="44">
        <f>D105-F105</f>
        <v>0</v>
      </c>
      <c r="I105" s="311"/>
      <c r="J105" s="312"/>
      <c r="K105" s="312"/>
      <c r="L105" s="312"/>
      <c r="M105" s="312"/>
      <c r="N105" s="312"/>
      <c r="O105" s="312"/>
    </row>
    <row r="106" spans="1:15" x14ac:dyDescent="0.25">
      <c r="A106" s="39" t="s">
        <v>123</v>
      </c>
      <c r="B106" s="30"/>
      <c r="C106" s="143"/>
      <c r="D106" s="164"/>
      <c r="E106" s="60"/>
      <c r="F106" s="143"/>
      <c r="G106" s="60"/>
      <c r="H106" s="40"/>
      <c r="I106" s="311"/>
      <c r="J106" s="312"/>
      <c r="K106" s="312"/>
      <c r="L106" s="312"/>
      <c r="M106" s="312"/>
      <c r="N106" s="312"/>
      <c r="O106" s="312"/>
    </row>
    <row r="107" spans="1:15" x14ac:dyDescent="0.25">
      <c r="A107" s="55" t="s">
        <v>149</v>
      </c>
      <c r="B107" s="46"/>
      <c r="C107" s="59">
        <f>C19+C29+C44+C48+C51+C62+C89+C91+C93+C95+C105+C97+C99+C101+C103</f>
        <v>2585847.3899999997</v>
      </c>
      <c r="D107" s="59">
        <f>D19+D29+D44+D48+D51+D62+D89+D91+D93+D95+D105+D97+D99+D101+D103</f>
        <v>38.929999999999993</v>
      </c>
      <c r="E107" s="54">
        <f>E19+E29+E44+E48+E51+E62+E89+E91+E93+E95+E105+E97+E99+E101+E103</f>
        <v>2540204.1999999997</v>
      </c>
      <c r="F107" s="146">
        <f>F19+F29+F44+F48+F51+F62+F89+F91+F93+F95+F105+F97+F99+F101+F103</f>
        <v>38.242840582328405</v>
      </c>
      <c r="G107" s="54">
        <f>C107-E107</f>
        <v>45643.189999999944</v>
      </c>
      <c r="H107" s="44">
        <f>D107-F107</f>
        <v>0.68715941767158739</v>
      </c>
      <c r="I107" s="313"/>
      <c r="J107" s="312"/>
      <c r="K107" s="312"/>
      <c r="L107" s="312"/>
      <c r="M107" s="312"/>
      <c r="N107" s="312"/>
      <c r="O107" s="312"/>
    </row>
    <row r="108" spans="1:15" x14ac:dyDescent="0.25">
      <c r="A108" s="56" t="s">
        <v>150</v>
      </c>
      <c r="B108" s="48"/>
      <c r="C108" s="160"/>
      <c r="D108" s="163"/>
      <c r="E108" s="165"/>
      <c r="F108" s="166"/>
      <c r="G108" s="60"/>
      <c r="H108" s="40"/>
      <c r="I108" s="313"/>
      <c r="J108" s="312"/>
      <c r="K108" s="312"/>
      <c r="L108" s="312"/>
      <c r="M108" s="312"/>
      <c r="N108" s="312"/>
      <c r="O108" s="312"/>
    </row>
    <row r="109" spans="1:15" x14ac:dyDescent="0.25">
      <c r="A109" s="57" t="s">
        <v>124</v>
      </c>
      <c r="B109" s="30"/>
      <c r="C109" s="59">
        <f>C111+C114+C116+C120+C118</f>
        <v>1808698.2899999998</v>
      </c>
      <c r="D109" s="58">
        <f>D111+D114+D116+D120+D118</f>
        <v>27.23</v>
      </c>
      <c r="E109" s="54">
        <f>E111+E114+E116+E120+E118</f>
        <v>1593625.3800000001</v>
      </c>
      <c r="F109" s="144">
        <f>F111+F114+F116+F120+F118</f>
        <v>23.992071722144434</v>
      </c>
      <c r="G109" s="54">
        <f>C109-E109</f>
        <v>215072.90999999968</v>
      </c>
      <c r="H109" s="44">
        <f>D109-F109</f>
        <v>3.2379282778555663</v>
      </c>
      <c r="I109" s="313"/>
      <c r="J109" s="312"/>
      <c r="K109" s="312"/>
      <c r="L109" s="312"/>
      <c r="M109" s="312"/>
      <c r="N109" s="312"/>
      <c r="O109" s="312"/>
    </row>
    <row r="110" spans="1:15" x14ac:dyDescent="0.25">
      <c r="A110" s="57"/>
      <c r="B110" s="30"/>
      <c r="C110" s="143"/>
      <c r="D110" s="58"/>
      <c r="E110" s="60"/>
      <c r="F110" s="147"/>
      <c r="G110" s="60"/>
      <c r="H110" s="40"/>
      <c r="I110" s="313"/>
      <c r="J110" s="312"/>
      <c r="K110" s="312"/>
      <c r="L110" s="312"/>
      <c r="M110" s="312"/>
      <c r="N110" s="312"/>
      <c r="O110" s="312"/>
    </row>
    <row r="111" spans="1:15" x14ac:dyDescent="0.25">
      <c r="A111" s="50" t="s">
        <v>125</v>
      </c>
      <c r="B111" s="46" t="s">
        <v>110</v>
      </c>
      <c r="C111" s="59">
        <f>D111*9489*7</f>
        <v>235801.64999999997</v>
      </c>
      <c r="D111" s="74">
        <v>3.55</v>
      </c>
      <c r="E111" s="54">
        <v>75427.5</v>
      </c>
      <c r="F111" s="144">
        <f>E111/7/B12</f>
        <v>1.135562982701775</v>
      </c>
      <c r="G111" s="150">
        <f>C111-E111</f>
        <v>160374.14999999997</v>
      </c>
      <c r="H111" s="62">
        <f>D111-F111</f>
        <v>2.4144370172982246</v>
      </c>
      <c r="I111" s="311" t="s">
        <v>152</v>
      </c>
      <c r="J111" s="312"/>
      <c r="K111" s="314">
        <f>'янв-май 2024'!G111+'июнь-дек 2024  (Отч)'!G111</f>
        <v>99865.899999999965</v>
      </c>
      <c r="L111" s="312" t="s">
        <v>120</v>
      </c>
      <c r="M111" s="312"/>
      <c r="N111" s="312"/>
      <c r="O111" s="312"/>
    </row>
    <row r="112" spans="1:15" x14ac:dyDescent="0.25">
      <c r="A112" s="63" t="s">
        <v>96</v>
      </c>
      <c r="B112" s="30"/>
      <c r="C112" s="168"/>
      <c r="D112" s="82"/>
      <c r="E112" s="167"/>
      <c r="F112" s="168"/>
      <c r="G112" s="167"/>
      <c r="H112" s="169"/>
      <c r="I112" s="311"/>
      <c r="J112" s="312"/>
      <c r="K112" s="312"/>
      <c r="L112" s="312"/>
      <c r="M112" s="312"/>
      <c r="N112" s="312"/>
      <c r="O112" s="312"/>
    </row>
    <row r="113" spans="1:15" x14ac:dyDescent="0.25">
      <c r="A113" s="63" t="s">
        <v>109</v>
      </c>
      <c r="B113" s="30"/>
      <c r="C113" s="168"/>
      <c r="D113" s="82"/>
      <c r="E113" s="167"/>
      <c r="F113" s="168"/>
      <c r="G113" s="167"/>
      <c r="H113" s="169"/>
      <c r="I113" s="313"/>
      <c r="J113" s="312"/>
      <c r="K113" s="312"/>
      <c r="L113" s="312"/>
      <c r="M113" s="312"/>
      <c r="N113" s="312"/>
      <c r="O113" s="312"/>
    </row>
    <row r="114" spans="1:15" x14ac:dyDescent="0.25">
      <c r="A114" s="129" t="s">
        <v>164</v>
      </c>
      <c r="B114" s="46" t="s">
        <v>165</v>
      </c>
      <c r="C114" s="59">
        <f>D114*9489*7</f>
        <v>1331781.1500000001</v>
      </c>
      <c r="D114" s="74">
        <v>20.05</v>
      </c>
      <c r="E114" s="54">
        <f>F114*9489*7</f>
        <v>1331781.1500000001</v>
      </c>
      <c r="F114" s="144">
        <v>20.05</v>
      </c>
      <c r="G114" s="150">
        <f>C114-E114</f>
        <v>0</v>
      </c>
      <c r="H114" s="62">
        <f>D114-F114</f>
        <v>0</v>
      </c>
      <c r="I114" s="313"/>
      <c r="J114" s="312"/>
      <c r="K114" s="312"/>
      <c r="L114" s="312"/>
      <c r="M114" s="312"/>
      <c r="N114" s="312"/>
      <c r="O114" s="312"/>
    </row>
    <row r="115" spans="1:15" x14ac:dyDescent="0.25">
      <c r="A115" s="130"/>
      <c r="B115" s="48" t="s">
        <v>166</v>
      </c>
      <c r="C115" s="168"/>
      <c r="D115" s="82"/>
      <c r="E115" s="167"/>
      <c r="F115" s="168"/>
      <c r="G115" s="167"/>
      <c r="H115" s="169"/>
      <c r="I115" s="313"/>
      <c r="J115" s="312"/>
      <c r="K115" s="312"/>
      <c r="L115" s="312"/>
      <c r="M115" s="312"/>
      <c r="N115" s="312"/>
      <c r="O115" s="312"/>
    </row>
    <row r="116" spans="1:15" x14ac:dyDescent="0.25">
      <c r="A116" s="129" t="s">
        <v>170</v>
      </c>
      <c r="B116" s="46" t="s">
        <v>165</v>
      </c>
      <c r="C116" s="59">
        <f>D116*9489*7</f>
        <v>43174.950000000004</v>
      </c>
      <c r="D116" s="74">
        <v>0.65</v>
      </c>
      <c r="E116" s="54">
        <v>38525.339999999997</v>
      </c>
      <c r="F116" s="144">
        <f>E116/7/B12</f>
        <v>0.57999999999999996</v>
      </c>
      <c r="G116" s="150">
        <f>C116-E116</f>
        <v>4649.6100000000079</v>
      </c>
      <c r="H116" s="62">
        <f>D116-F116</f>
        <v>7.0000000000000062E-2</v>
      </c>
      <c r="I116" s="311" t="s">
        <v>227</v>
      </c>
      <c r="J116" s="312"/>
      <c r="K116" s="314">
        <f>'янв-май 2024'!G116+'июнь-дек 2024  (Отч)'!G116</f>
        <v>49437.69</v>
      </c>
      <c r="L116" s="312"/>
      <c r="M116" s="312"/>
      <c r="N116" s="312"/>
      <c r="O116" s="312"/>
    </row>
    <row r="117" spans="1:15" x14ac:dyDescent="0.25">
      <c r="A117" s="188" t="s">
        <v>219</v>
      </c>
      <c r="B117" s="48" t="s">
        <v>166</v>
      </c>
      <c r="C117" s="172"/>
      <c r="D117" s="170"/>
      <c r="E117" s="158"/>
      <c r="F117" s="160"/>
      <c r="G117" s="171"/>
      <c r="H117" s="173"/>
      <c r="I117" s="313"/>
      <c r="J117" s="312"/>
      <c r="K117" s="312"/>
      <c r="L117" s="314">
        <f>K116+K118</f>
        <v>93276.87</v>
      </c>
      <c r="M117" s="312" t="s">
        <v>224</v>
      </c>
      <c r="N117" s="312">
        <v>34634.85</v>
      </c>
      <c r="O117" s="312" t="s">
        <v>225</v>
      </c>
    </row>
    <row r="118" spans="1:15" x14ac:dyDescent="0.25">
      <c r="A118" s="129" t="s">
        <v>221</v>
      </c>
      <c r="B118" s="46" t="s">
        <v>165</v>
      </c>
      <c r="C118" s="146">
        <f>D118*7*B12</f>
        <v>78379.14</v>
      </c>
      <c r="D118" s="74">
        <v>1.18</v>
      </c>
      <c r="E118" s="54">
        <v>34539.96</v>
      </c>
      <c r="F118" s="146">
        <f>E118/7/B12</f>
        <v>0.52</v>
      </c>
      <c r="G118" s="150">
        <f>C118-E118</f>
        <v>43839.18</v>
      </c>
      <c r="H118" s="62">
        <f>D118-F118</f>
        <v>0.65999999999999992</v>
      </c>
      <c r="I118" s="313" t="s">
        <v>228</v>
      </c>
      <c r="J118" s="312"/>
      <c r="K118" s="314">
        <f>G118</f>
        <v>43839.18</v>
      </c>
      <c r="L118" s="312"/>
      <c r="M118" s="312"/>
      <c r="N118" s="312">
        <v>4649.6099999999997</v>
      </c>
      <c r="O118" s="312" t="s">
        <v>229</v>
      </c>
    </row>
    <row r="119" spans="1:15" x14ac:dyDescent="0.25">
      <c r="A119" s="188" t="s">
        <v>222</v>
      </c>
      <c r="B119" s="48" t="s">
        <v>166</v>
      </c>
      <c r="C119" s="172"/>
      <c r="D119" s="170"/>
      <c r="E119" s="171"/>
      <c r="F119" s="172"/>
      <c r="G119" s="171"/>
      <c r="H119" s="173"/>
      <c r="I119" s="313"/>
      <c r="J119" s="312"/>
      <c r="K119" s="312"/>
      <c r="L119" s="312"/>
      <c r="M119" s="312"/>
      <c r="N119" s="312">
        <v>43839.18</v>
      </c>
      <c r="O119" s="312" t="s">
        <v>228</v>
      </c>
    </row>
    <row r="120" spans="1:15" x14ac:dyDescent="0.25">
      <c r="A120" s="63" t="s">
        <v>220</v>
      </c>
      <c r="B120" s="30" t="s">
        <v>100</v>
      </c>
      <c r="C120" s="61">
        <f>D120*9489*7</f>
        <v>119561.40000000001</v>
      </c>
      <c r="D120" s="82">
        <v>1.8</v>
      </c>
      <c r="E120" s="60">
        <v>113351.43</v>
      </c>
      <c r="F120" s="143">
        <f>E120/7/B12</f>
        <v>1.7065087394426628</v>
      </c>
      <c r="G120" s="167">
        <f>C120-E120</f>
        <v>6209.9700000000157</v>
      </c>
      <c r="H120" s="169">
        <f>D120-F120</f>
        <v>9.3491260557337252E-2</v>
      </c>
      <c r="I120" s="311" t="s">
        <v>120</v>
      </c>
      <c r="J120" s="312"/>
      <c r="K120" s="314">
        <f>'янв-май 2024'!G118+'июнь-дек 2024  (Отч)'!G120</f>
        <v>33893.700000000012</v>
      </c>
      <c r="L120" s="312" t="s">
        <v>120</v>
      </c>
      <c r="M120" s="312"/>
      <c r="N120" s="312">
        <v>10153.23</v>
      </c>
      <c r="O120" s="312" t="s">
        <v>121</v>
      </c>
    </row>
    <row r="121" spans="1:15" x14ac:dyDescent="0.25">
      <c r="A121" s="63" t="s">
        <v>167</v>
      </c>
      <c r="B121" s="79"/>
      <c r="C121" s="168"/>
      <c r="D121" s="82"/>
      <c r="E121" s="167"/>
      <c r="F121" s="168"/>
      <c r="G121" s="167"/>
      <c r="H121" s="169"/>
      <c r="I121" s="313"/>
      <c r="J121" s="312"/>
      <c r="K121" s="312"/>
      <c r="L121" s="312"/>
      <c r="M121" s="312"/>
      <c r="N121" s="312">
        <f>SUM(N117:N120)</f>
        <v>93276.87</v>
      </c>
      <c r="O121" s="312"/>
    </row>
    <row r="122" spans="1:15" ht="15.75" thickBot="1" x14ac:dyDescent="0.3">
      <c r="A122" s="63" t="s">
        <v>168</v>
      </c>
      <c r="B122" s="79"/>
      <c r="C122" s="143"/>
      <c r="D122" s="58"/>
      <c r="E122" s="60"/>
      <c r="F122" s="143"/>
      <c r="G122" s="60"/>
      <c r="H122" s="40"/>
      <c r="I122" s="313"/>
      <c r="J122" s="312"/>
      <c r="K122" s="312"/>
      <c r="L122" s="312"/>
      <c r="M122" s="312"/>
      <c r="N122" s="312"/>
      <c r="O122" s="312"/>
    </row>
    <row r="123" spans="1:15" x14ac:dyDescent="0.25">
      <c r="A123" s="183" t="s">
        <v>98</v>
      </c>
      <c r="B123" s="195"/>
      <c r="C123" s="285">
        <f>C107+C109</f>
        <v>4394545.68</v>
      </c>
      <c r="D123" s="286">
        <f>D107+D109</f>
        <v>66.16</v>
      </c>
      <c r="E123" s="255">
        <f>E107+E109</f>
        <v>4133829.58</v>
      </c>
      <c r="F123" s="287">
        <f>F107+F109</f>
        <v>62.234912304472843</v>
      </c>
      <c r="G123" s="288">
        <f>C123-E123</f>
        <v>260716.09999999963</v>
      </c>
      <c r="H123" s="289">
        <f>D123-F123</f>
        <v>3.9250876955271536</v>
      </c>
      <c r="I123" s="313"/>
      <c r="J123" s="312"/>
      <c r="K123" s="314">
        <f>'янв-май 2024'!G121+'июнь-дек 2024  (Отч)'!G123</f>
        <v>282599.08000000007</v>
      </c>
      <c r="L123" s="312"/>
      <c r="M123" s="312"/>
      <c r="N123" s="312"/>
      <c r="O123" s="312"/>
    </row>
    <row r="124" spans="1:15" ht="15.75" thickBot="1" x14ac:dyDescent="0.3">
      <c r="A124" s="67" t="s">
        <v>151</v>
      </c>
      <c r="B124" s="68"/>
      <c r="C124" s="71"/>
      <c r="D124" s="69"/>
      <c r="E124" s="67"/>
      <c r="F124" s="149"/>
      <c r="G124" s="67"/>
      <c r="H124" s="70"/>
      <c r="I124" s="313"/>
      <c r="J124" s="312"/>
      <c r="K124" s="312"/>
      <c r="L124" s="312"/>
      <c r="M124" s="312"/>
      <c r="N124" s="312"/>
      <c r="O124" s="312"/>
    </row>
    <row r="125" spans="1:15" x14ac:dyDescent="0.25">
      <c r="A125" s="291" t="s">
        <v>232</v>
      </c>
      <c r="B125" s="259"/>
      <c r="C125" s="269"/>
      <c r="D125" s="260"/>
      <c r="E125" s="279">
        <v>38143.15</v>
      </c>
      <c r="F125" s="261"/>
      <c r="G125" s="262"/>
      <c r="H125" s="263"/>
      <c r="I125" s="315" t="s">
        <v>233</v>
      </c>
      <c r="J125" s="312"/>
      <c r="K125" s="312"/>
      <c r="L125" s="312"/>
      <c r="M125" s="312"/>
      <c r="N125" s="312"/>
      <c r="O125" s="312"/>
    </row>
    <row r="126" spans="1:15" x14ac:dyDescent="0.25">
      <c r="A126" s="264" t="s">
        <v>234</v>
      </c>
      <c r="B126" s="264"/>
      <c r="C126" s="270"/>
      <c r="D126" s="265"/>
      <c r="E126" s="270">
        <v>11914.73</v>
      </c>
      <c r="F126" s="266"/>
      <c r="G126" s="267"/>
      <c r="H126" s="268"/>
      <c r="I126" s="313" t="s">
        <v>235</v>
      </c>
      <c r="J126" s="312"/>
      <c r="K126" s="312"/>
      <c r="L126" s="312"/>
      <c r="M126" s="312"/>
      <c r="N126" s="312"/>
      <c r="O126" s="312"/>
    </row>
    <row r="127" spans="1:15" x14ac:dyDescent="0.25">
      <c r="A127" s="292" t="s">
        <v>236</v>
      </c>
      <c r="B127" s="81"/>
      <c r="C127" s="271"/>
      <c r="D127" s="272"/>
      <c r="E127" s="280"/>
      <c r="F127" s="281"/>
      <c r="G127" s="275"/>
      <c r="H127" s="276"/>
      <c r="I127" s="316"/>
      <c r="J127" s="312"/>
      <c r="K127" s="312"/>
      <c r="L127" s="312"/>
      <c r="M127" s="312"/>
      <c r="N127" s="312"/>
      <c r="O127" s="312"/>
    </row>
    <row r="128" spans="1:15" x14ac:dyDescent="0.25">
      <c r="A128" s="293" t="s">
        <v>237</v>
      </c>
      <c r="B128" s="274"/>
      <c r="C128" s="77"/>
      <c r="D128" s="273"/>
      <c r="E128" s="282">
        <v>70060</v>
      </c>
      <c r="F128" s="283"/>
      <c r="G128" s="277"/>
      <c r="H128" s="278"/>
      <c r="I128" s="315" t="s">
        <v>192</v>
      </c>
      <c r="J128" s="312"/>
      <c r="K128" s="312"/>
      <c r="L128" s="312"/>
      <c r="M128" s="312"/>
      <c r="N128" s="312"/>
      <c r="O128" s="312"/>
    </row>
    <row r="129" spans="1:15" x14ac:dyDescent="0.25">
      <c r="A129" s="292" t="s">
        <v>238</v>
      </c>
      <c r="B129" s="81"/>
      <c r="C129" s="271"/>
      <c r="D129" s="272"/>
      <c r="E129" s="284"/>
      <c r="F129" s="281"/>
      <c r="G129" s="275"/>
      <c r="H129" s="276"/>
      <c r="I129" s="315"/>
      <c r="J129" s="312"/>
      <c r="K129" s="312"/>
      <c r="L129" s="312"/>
      <c r="M129" s="312"/>
      <c r="N129" s="312"/>
      <c r="O129" s="312"/>
    </row>
    <row r="130" spans="1:15" x14ac:dyDescent="0.25">
      <c r="A130" s="293" t="s">
        <v>239</v>
      </c>
      <c r="B130" s="274"/>
      <c r="C130" s="77"/>
      <c r="D130" s="273"/>
      <c r="E130" s="282">
        <v>29074.9</v>
      </c>
      <c r="F130" s="283"/>
      <c r="G130" s="277"/>
      <c r="H130" s="278"/>
      <c r="I130" s="315" t="s">
        <v>192</v>
      </c>
      <c r="J130" s="312"/>
      <c r="K130" s="312"/>
      <c r="L130" s="312"/>
      <c r="M130" s="312"/>
      <c r="N130" s="312"/>
      <c r="O130" s="312"/>
    </row>
    <row r="131" spans="1:15" x14ac:dyDescent="0.25">
      <c r="A131" s="292" t="s">
        <v>240</v>
      </c>
      <c r="B131" s="81"/>
      <c r="C131" s="271"/>
      <c r="D131" s="272"/>
      <c r="E131" s="284"/>
      <c r="F131" s="281"/>
      <c r="G131" s="275"/>
      <c r="H131" s="276"/>
      <c r="I131" s="315"/>
      <c r="J131" s="312"/>
      <c r="K131" s="312"/>
      <c r="L131" s="312"/>
      <c r="M131" s="312"/>
      <c r="N131" s="312"/>
      <c r="O131" s="312"/>
    </row>
    <row r="132" spans="1:15" x14ac:dyDescent="0.25">
      <c r="A132" s="293" t="s">
        <v>241</v>
      </c>
      <c r="B132" s="274"/>
      <c r="C132" s="77"/>
      <c r="D132" s="273"/>
      <c r="E132" s="282">
        <v>56432.2</v>
      </c>
      <c r="F132" s="283"/>
      <c r="G132" s="277"/>
      <c r="H132" s="278"/>
      <c r="I132" s="315" t="s">
        <v>192</v>
      </c>
      <c r="J132" s="312"/>
      <c r="K132" s="312"/>
      <c r="L132" s="312"/>
      <c r="M132" s="312"/>
      <c r="N132" s="312"/>
      <c r="O132" s="312"/>
    </row>
    <row r="133" spans="1:15" x14ac:dyDescent="0.25">
      <c r="A133" s="292" t="s">
        <v>242</v>
      </c>
      <c r="B133" s="81"/>
      <c r="C133" s="271"/>
      <c r="D133" s="272"/>
      <c r="E133" s="284"/>
      <c r="F133" s="281"/>
      <c r="G133" s="275"/>
      <c r="H133" s="276"/>
      <c r="I133" s="315"/>
      <c r="J133" s="312"/>
      <c r="K133" s="312"/>
      <c r="L133" s="312"/>
      <c r="M133" s="312"/>
      <c r="N133" s="312"/>
      <c r="O133" s="312"/>
    </row>
    <row r="134" spans="1:15" x14ac:dyDescent="0.25">
      <c r="A134" s="294" t="s">
        <v>243</v>
      </c>
      <c r="B134" s="186"/>
      <c r="C134" s="76"/>
      <c r="D134" s="197"/>
      <c r="E134" s="290">
        <v>16381.61</v>
      </c>
      <c r="F134" s="201"/>
      <c r="G134" s="206"/>
      <c r="H134" s="207"/>
      <c r="I134" s="315" t="s">
        <v>192</v>
      </c>
      <c r="J134" s="312"/>
      <c r="K134" s="312"/>
      <c r="L134" s="312"/>
      <c r="M134" s="312"/>
      <c r="N134" s="312"/>
      <c r="O134" s="312"/>
    </row>
    <row r="135" spans="1:15" x14ac:dyDescent="0.25">
      <c r="A135" s="292" t="s">
        <v>244</v>
      </c>
      <c r="B135" s="81"/>
      <c r="C135" s="296"/>
      <c r="D135" s="272"/>
      <c r="E135" s="280"/>
      <c r="F135" s="297"/>
      <c r="G135" s="275"/>
      <c r="H135" s="300"/>
      <c r="I135" s="315"/>
      <c r="J135" s="312"/>
      <c r="K135" s="312"/>
      <c r="L135" s="312"/>
      <c r="M135" s="312"/>
      <c r="N135" s="312"/>
      <c r="O135" s="312"/>
    </row>
    <row r="136" spans="1:15" ht="15.75" thickBot="1" x14ac:dyDescent="0.3">
      <c r="A136" s="295" t="s">
        <v>245</v>
      </c>
      <c r="B136" s="187"/>
      <c r="C136" s="198"/>
      <c r="D136" s="199"/>
      <c r="E136" s="298">
        <v>3866.85</v>
      </c>
      <c r="F136" s="299"/>
      <c r="G136" s="210"/>
      <c r="H136" s="248"/>
      <c r="I136" s="315" t="s">
        <v>246</v>
      </c>
      <c r="J136" s="312"/>
      <c r="K136" s="312"/>
      <c r="L136" s="312"/>
      <c r="M136" s="312"/>
      <c r="N136" s="312"/>
      <c r="O136" s="312"/>
    </row>
    <row r="137" spans="1:15" x14ac:dyDescent="0.25">
      <c r="A137" s="219"/>
      <c r="B137" s="219"/>
      <c r="C137" s="148"/>
      <c r="D137" s="220"/>
      <c r="E137" s="184"/>
      <c r="F137" s="134"/>
      <c r="G137" s="221"/>
      <c r="H137" s="222"/>
      <c r="I137" s="315"/>
      <c r="J137" s="312"/>
      <c r="K137" s="312"/>
      <c r="L137" s="312"/>
      <c r="M137" s="312"/>
      <c r="N137" s="312"/>
      <c r="O137" s="312"/>
    </row>
    <row r="138" spans="1:15" x14ac:dyDescent="0.25">
      <c r="A138" s="151"/>
      <c r="B138" s="152"/>
      <c r="C138" s="151"/>
      <c r="D138" s="142"/>
      <c r="E138" s="151"/>
      <c r="F138" s="151"/>
      <c r="G138" s="151"/>
      <c r="H138" s="151"/>
      <c r="I138" s="131"/>
    </row>
    <row r="139" spans="1:15" x14ac:dyDescent="0.25">
      <c r="A139" s="4"/>
      <c r="B139" s="4"/>
      <c r="C139" s="4"/>
      <c r="D139" s="34"/>
      <c r="E139" s="4"/>
      <c r="F139" s="4"/>
      <c r="G139" s="4"/>
      <c r="H139" s="4"/>
      <c r="I139" s="131"/>
    </row>
    <row r="140" spans="1:15" ht="15.75" x14ac:dyDescent="0.25">
      <c r="A140" s="3" t="s">
        <v>248</v>
      </c>
      <c r="B140" s="3"/>
      <c r="C140" s="3"/>
      <c r="D140" s="34"/>
      <c r="E140" s="3"/>
      <c r="F140" s="3"/>
      <c r="G140" s="3"/>
      <c r="H140" s="3"/>
      <c r="I140" s="131"/>
      <c r="K140" s="302"/>
      <c r="L140" s="302"/>
    </row>
    <row r="141" spans="1:15" ht="15.75" x14ac:dyDescent="0.25">
      <c r="A141" s="3" t="s">
        <v>3</v>
      </c>
      <c r="B141" s="3"/>
      <c r="C141" s="306"/>
      <c r="D141" s="238"/>
      <c r="E141" s="306"/>
      <c r="F141" s="306"/>
      <c r="G141" s="307"/>
      <c r="H141" s="306"/>
      <c r="I141" s="308"/>
      <c r="J141" s="153"/>
      <c r="K141" s="239"/>
      <c r="L141" s="239"/>
      <c r="M141" s="239"/>
    </row>
    <row r="142" spans="1:15" ht="15.75" x14ac:dyDescent="0.25">
      <c r="A142" s="3"/>
      <c r="B142" s="3"/>
      <c r="C142" s="306"/>
      <c r="D142" s="238"/>
      <c r="E142" s="306"/>
      <c r="F142" s="306"/>
      <c r="G142" s="307"/>
      <c r="H142" s="306"/>
      <c r="I142" s="308"/>
      <c r="J142" s="153"/>
      <c r="K142" s="239"/>
      <c r="L142" s="153"/>
      <c r="M142" s="153"/>
    </row>
    <row r="143" spans="1:15" ht="15.75" x14ac:dyDescent="0.25">
      <c r="A143" s="3"/>
      <c r="B143" s="3"/>
      <c r="C143" s="307"/>
      <c r="D143" s="238"/>
      <c r="E143" s="306"/>
      <c r="F143" s="306"/>
      <c r="G143" s="307"/>
      <c r="H143" s="306"/>
      <c r="I143" s="308"/>
      <c r="J143" s="153"/>
      <c r="K143" s="239"/>
      <c r="L143" s="153"/>
      <c r="M143" s="153"/>
    </row>
    <row r="144" spans="1:15" x14ac:dyDescent="0.25">
      <c r="C144" s="239"/>
      <c r="D144" s="239"/>
      <c r="E144" s="153"/>
      <c r="F144" s="153"/>
      <c r="G144" s="239"/>
      <c r="H144" s="153"/>
      <c r="I144" s="309"/>
      <c r="J144" s="153"/>
      <c r="K144" s="239"/>
      <c r="L144" s="239"/>
      <c r="M144" s="153"/>
    </row>
    <row r="145" spans="3:13" x14ac:dyDescent="0.25">
      <c r="C145" s="239"/>
      <c r="D145" s="153"/>
      <c r="E145" s="153"/>
      <c r="F145" s="153"/>
      <c r="G145" s="239"/>
      <c r="H145" s="153"/>
      <c r="I145" s="309"/>
      <c r="J145" s="153"/>
      <c r="K145" s="239"/>
      <c r="L145" s="153"/>
      <c r="M145" s="153"/>
    </row>
    <row r="146" spans="3:13" ht="15.75" x14ac:dyDescent="0.25">
      <c r="C146" s="153"/>
      <c r="D146" s="153"/>
      <c r="E146" s="153"/>
      <c r="F146" s="306"/>
      <c r="G146" s="239"/>
      <c r="H146" s="153"/>
      <c r="I146" s="309"/>
      <c r="J146" s="153"/>
      <c r="K146" s="239"/>
      <c r="L146" s="239"/>
      <c r="M146" s="153"/>
    </row>
    <row r="147" spans="3:13" x14ac:dyDescent="0.25">
      <c r="C147" s="153"/>
      <c r="D147" s="153"/>
      <c r="E147" s="153"/>
      <c r="F147" s="153"/>
      <c r="G147" s="239"/>
      <c r="H147" s="239"/>
      <c r="I147" s="310"/>
      <c r="J147" s="153"/>
      <c r="K147" s="239"/>
      <c r="L147" s="153"/>
      <c r="M147" s="153"/>
    </row>
    <row r="148" spans="3:13" x14ac:dyDescent="0.25">
      <c r="C148" s="153"/>
      <c r="D148" s="153"/>
      <c r="E148" s="153"/>
      <c r="F148" s="153"/>
      <c r="G148" s="239"/>
      <c r="H148" s="239"/>
      <c r="I148" s="310"/>
      <c r="J148" s="153"/>
      <c r="K148" s="153"/>
      <c r="L148" s="153"/>
      <c r="M148" s="153"/>
    </row>
    <row r="149" spans="3:13" x14ac:dyDescent="0.25">
      <c r="C149" s="153"/>
      <c r="D149" s="153"/>
      <c r="E149" s="239"/>
      <c r="F149" s="153"/>
      <c r="G149" s="239"/>
      <c r="H149" s="239"/>
      <c r="I149" s="310"/>
      <c r="J149" s="153"/>
      <c r="K149" s="153"/>
      <c r="L149" s="153"/>
      <c r="M149" s="153"/>
    </row>
    <row r="150" spans="3:13" x14ac:dyDescent="0.25">
      <c r="F150" s="125"/>
      <c r="G150" s="126"/>
      <c r="H150" s="126"/>
      <c r="I150" s="176"/>
    </row>
    <row r="151" spans="3:13" x14ac:dyDescent="0.25">
      <c r="F151" s="125"/>
      <c r="G151" s="126"/>
      <c r="H151" s="126"/>
      <c r="I151" s="176"/>
    </row>
    <row r="152" spans="3:13" x14ac:dyDescent="0.25">
      <c r="F152" s="125"/>
      <c r="G152" s="126"/>
      <c r="H152" s="126"/>
      <c r="I152" s="176"/>
    </row>
    <row r="153" spans="3:13" x14ac:dyDescent="0.25">
      <c r="F153" s="125"/>
      <c r="G153" s="126"/>
      <c r="H153" s="126"/>
      <c r="I153" s="176"/>
    </row>
    <row r="154" spans="3:13" x14ac:dyDescent="0.25">
      <c r="F154" s="125"/>
      <c r="G154" s="126"/>
      <c r="H154" s="126"/>
      <c r="I154" s="176"/>
    </row>
    <row r="155" spans="3:13" x14ac:dyDescent="0.25">
      <c r="F155" s="125"/>
      <c r="G155" s="126"/>
      <c r="H155" s="126"/>
      <c r="I155" s="176"/>
    </row>
  </sheetData>
  <pageMargins left="0" right="0" top="0" bottom="0" header="0.31496062992125984" footer="0.31496062992125984"/>
  <pageSetup paperSize="9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янв-май 2024</vt:lpstr>
      <vt:lpstr>июнь-дек 2024 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2025-03-24T01:58:58Z</dcterms:modified>
</cp:coreProperties>
</file>