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24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6" i="14" l="1"/>
  <c r="L30" i="14" l="1"/>
  <c r="I124" i="14" l="1"/>
  <c r="L32" i="14" l="1"/>
  <c r="R16" i="14"/>
  <c r="L16" i="14"/>
  <c r="AA37" i="14"/>
  <c r="AA34" i="14"/>
  <c r="L18" i="14"/>
  <c r="Q18" i="14"/>
  <c r="P18" i="14"/>
  <c r="O18" i="14"/>
  <c r="N18" i="14"/>
  <c r="F117" i="14" l="1"/>
  <c r="F114" i="14"/>
  <c r="H114" i="14" s="1"/>
  <c r="F112" i="14"/>
  <c r="H112" i="14" s="1"/>
  <c r="F110" i="14"/>
  <c r="H110" i="14" s="1"/>
  <c r="F106" i="14"/>
  <c r="F102" i="14"/>
  <c r="F93" i="14"/>
  <c r="F95" i="14" s="1"/>
  <c r="H117" i="14"/>
  <c r="C117" i="14"/>
  <c r="G117" i="14" s="1"/>
  <c r="C114" i="14"/>
  <c r="G114" i="14" s="1"/>
  <c r="C112" i="14"/>
  <c r="G112" i="14" s="1"/>
  <c r="C110" i="14"/>
  <c r="C100" i="14" s="1"/>
  <c r="C106" i="14"/>
  <c r="G106" i="14" s="1"/>
  <c r="H102" i="14"/>
  <c r="G102" i="14"/>
  <c r="C102" i="14"/>
  <c r="D100" i="14"/>
  <c r="H97" i="14"/>
  <c r="E97" i="14"/>
  <c r="C97" i="14"/>
  <c r="D95" i="14"/>
  <c r="D120" i="14" s="1"/>
  <c r="H93" i="14"/>
  <c r="G93" i="14"/>
  <c r="C93" i="14"/>
  <c r="H91" i="14"/>
  <c r="E91" i="14"/>
  <c r="C91" i="14"/>
  <c r="H64" i="14"/>
  <c r="E64" i="14"/>
  <c r="C64" i="14"/>
  <c r="G64" i="14" s="1"/>
  <c r="H53" i="14"/>
  <c r="E53" i="14"/>
  <c r="C53" i="14"/>
  <c r="G53" i="14" s="1"/>
  <c r="H50" i="14"/>
  <c r="E50" i="14"/>
  <c r="C50" i="14"/>
  <c r="H46" i="14"/>
  <c r="E46" i="14"/>
  <c r="C46" i="14"/>
  <c r="G46" i="14" s="1"/>
  <c r="H31" i="14"/>
  <c r="E31" i="14"/>
  <c r="C31" i="14"/>
  <c r="AB28" i="14"/>
  <c r="AB30" i="14" s="1"/>
  <c r="M27" i="14"/>
  <c r="M30" i="14" s="1"/>
  <c r="L27" i="14"/>
  <c r="M23" i="14"/>
  <c r="X20" i="14"/>
  <c r="W20" i="14"/>
  <c r="V20" i="14"/>
  <c r="U20" i="14"/>
  <c r="T20" i="14"/>
  <c r="R20" i="14"/>
  <c r="Q20" i="14"/>
  <c r="P20" i="14"/>
  <c r="O20" i="14"/>
  <c r="N20" i="14"/>
  <c r="M20" i="14"/>
  <c r="H19" i="14"/>
  <c r="E19" i="14"/>
  <c r="C19" i="14"/>
  <c r="S18" i="14"/>
  <c r="S16" i="14"/>
  <c r="S20" i="14" s="1"/>
  <c r="L20" i="14"/>
  <c r="G19" i="14" l="1"/>
  <c r="E95" i="14"/>
  <c r="G91" i="14"/>
  <c r="G129" i="14" s="1"/>
  <c r="G31" i="14"/>
  <c r="G50" i="14"/>
  <c r="G97" i="14"/>
  <c r="F100" i="14"/>
  <c r="F120" i="14" s="1"/>
  <c r="H120" i="14" s="1"/>
  <c r="H106" i="14"/>
  <c r="AA31" i="14"/>
  <c r="G110" i="14"/>
  <c r="G130" i="14" s="1"/>
  <c r="L23" i="14"/>
  <c r="C95" i="14"/>
  <c r="E100" i="14"/>
  <c r="H95" i="14"/>
  <c r="G133" i="14" l="1"/>
  <c r="G134" i="14" s="1"/>
  <c r="G132" i="14"/>
  <c r="E120" i="14"/>
  <c r="AA32" i="14"/>
  <c r="AA33" i="14" s="1"/>
  <c r="AA35" i="14" s="1"/>
  <c r="H100" i="14"/>
  <c r="G100" i="14"/>
  <c r="C120" i="14"/>
  <c r="G95" i="14"/>
  <c r="G120" i="14" l="1"/>
  <c r="C128" i="14"/>
</calcChain>
</file>

<file path=xl/sharedStrings.xml><?xml version="1.0" encoding="utf-8"?>
<sst xmlns="http://schemas.openxmlformats.org/spreadsheetml/2006/main" count="317" uniqueCount="234">
  <si>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</si>
  <si>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</si>
  <si>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</si>
  <si>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</si>
  <si>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</si>
  <si>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</si>
  <si>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</si>
  <si>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</si>
  <si>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</si>
  <si>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</si>
  <si>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</si>
  <si>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</si>
  <si>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</si>
  <si>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</si>
  <si>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</si>
  <si>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</si>
  <si>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</si>
  <si>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</si>
  <si>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</si>
  <si>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</si>
  <si>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</si>
  <si>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</si>
  <si>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Январь</t>
  </si>
  <si>
    <t>нежилых помещений</t>
  </si>
  <si>
    <t>руб.</t>
  </si>
  <si>
    <t>руб</t>
  </si>
  <si>
    <t>февраль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</si>
  <si>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</si>
  <si>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</si>
  <si>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</si>
  <si>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</si>
  <si>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Март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</si>
  <si>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</si>
  <si>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</si>
  <si>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</si>
  <si>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</si>
  <si>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Апрель</t>
  </si>
  <si>
    <t>работ и услуг</t>
  </si>
  <si>
    <t>затрат</t>
  </si>
  <si>
    <t xml:space="preserve"> 1м2 площади </t>
  </si>
  <si>
    <t xml:space="preserve"> 1 м2 площади </t>
  </si>
  <si>
    <t>Май</t>
  </si>
  <si>
    <t>помещений,</t>
  </si>
  <si>
    <t>Июнь</t>
  </si>
  <si>
    <t>Июль</t>
  </si>
  <si>
    <t>Проведение технических осмотров, профилак-</t>
  </si>
  <si>
    <t>Август</t>
  </si>
  <si>
    <t>обслуживание</t>
  </si>
  <si>
    <t xml:space="preserve">тического мелкого и экстренного ремонта, </t>
  </si>
  <si>
    <t>Сентябрь</t>
  </si>
  <si>
    <t xml:space="preserve">устранение незначительных неисправностей </t>
  </si>
  <si>
    <t>Октябрь</t>
  </si>
  <si>
    <t>в конструктивных элементах здания,</t>
  </si>
  <si>
    <t>Ноябрь</t>
  </si>
  <si>
    <t>(перечень согласно ПП</t>
  </si>
  <si>
    <t>Декабрь</t>
  </si>
  <si>
    <t>РФ №290 от 03.04.2013г,</t>
  </si>
  <si>
    <t>Выполнено работ (оказано услуг)</t>
  </si>
  <si>
    <t>минимальная периодич.</t>
  </si>
  <si>
    <t>Остаток д/ср-в(начисл-выполнено)</t>
  </si>
  <si>
    <t xml:space="preserve">в соответствии с 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</si>
  <si>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</si>
  <si>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</si>
  <si>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</si>
  <si>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</si>
  <si>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</si>
  <si>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</si>
  <si>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</si>
  <si>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</si>
  <si>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</si>
  <si>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</si>
  <si>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</si>
  <si>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устранение причин при обнаружении их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</si>
  <si>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</si>
  <si>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</si>
  <si>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</si>
  <si>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</si>
  <si>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</si>
  <si>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</si>
  <si>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</si>
  <si>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</si>
  <si>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</si>
  <si>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</si>
  <si>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</si>
  <si>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</si>
  <si>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</si>
  <si>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</si>
  <si>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</si>
  <si>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</si>
  <si>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</si>
  <si>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</si>
  <si>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</si>
  <si>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</si>
  <si>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</si>
  <si>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</si>
  <si>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</si>
  <si>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Итого содержание общего</t>
  </si>
  <si>
    <t xml:space="preserve">  имущества дома</t>
  </si>
  <si>
    <t>фонтана</t>
  </si>
  <si>
    <t xml:space="preserve">Всего стоимость работ и услуг </t>
  </si>
  <si>
    <t xml:space="preserve"> по управлению и содержанию дома</t>
  </si>
  <si>
    <t>сод</t>
  </si>
  <si>
    <t>тбо</t>
  </si>
  <si>
    <t>доп усл</t>
  </si>
  <si>
    <t>итого</t>
  </si>
  <si>
    <t xml:space="preserve">                     по многоквартирному дому, расположенному по адресу:  мкр.  Стрижи, 3</t>
  </si>
  <si>
    <t>в зимний период</t>
  </si>
  <si>
    <t>в летний период</t>
  </si>
  <si>
    <t>остаток</t>
  </si>
  <si>
    <t>перерасчет</t>
  </si>
  <si>
    <t>начисл ОРС</t>
  </si>
  <si>
    <t>оплата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</si>
  <si>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</si>
  <si>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</si>
  <si>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</si>
  <si>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</si>
  <si>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</si>
  <si>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</si>
  <si>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</si>
  <si>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</si>
  <si>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Поступления от размещенияоборудования связи</t>
  </si>
  <si>
    <t>Остаток средств от размещения оборудования связи</t>
  </si>
  <si>
    <t>Остаток д/ср-в: "Содержание автопарковки"</t>
  </si>
  <si>
    <t>мытье лестничных площадок  и маршей,</t>
  </si>
  <si>
    <t>мытье полов кабины лифта,</t>
  </si>
  <si>
    <t>7. Дератизация,</t>
  </si>
  <si>
    <t>Дератизация - 1 раз в квартал,</t>
  </si>
  <si>
    <t xml:space="preserve">  дезинсекция</t>
  </si>
  <si>
    <t>Дезинсекция - по заявке</t>
  </si>
  <si>
    <t xml:space="preserve">9. Услуги и работы </t>
  </si>
  <si>
    <t>по управлению МКД</t>
  </si>
  <si>
    <t>В зимний период</t>
  </si>
  <si>
    <t>территории с вывозом</t>
  </si>
  <si>
    <t>снега на товал</t>
  </si>
  <si>
    <t>Май-Сентябрь</t>
  </si>
  <si>
    <t>газонов и зеленых</t>
  </si>
  <si>
    <t>насаждений</t>
  </si>
  <si>
    <t>ремонт</t>
  </si>
  <si>
    <t xml:space="preserve">Текущий </t>
  </si>
  <si>
    <t xml:space="preserve"> Дополнительные  работы и услуги:</t>
  </si>
  <si>
    <t>п.4=п.1+п.2-п.3;  п.6=п.2-п.5;  п.7=п.3-п.5;  п.8=п.I+п.7</t>
  </si>
  <si>
    <t>перерасход</t>
  </si>
  <si>
    <t xml:space="preserve">1. Техническое обслуживание </t>
  </si>
  <si>
    <t xml:space="preserve">конструктивных элементов </t>
  </si>
  <si>
    <t>многоквартирного дома</t>
  </si>
  <si>
    <t xml:space="preserve">(Перечень согласно ПП РФ № 290 </t>
  </si>
  <si>
    <t xml:space="preserve">от 03.04.2013 г., минимальная </t>
  </si>
  <si>
    <t xml:space="preserve">периодичность в соответствии </t>
  </si>
  <si>
    <t>с законодательством РФ)</t>
  </si>
  <si>
    <t xml:space="preserve">Проведение технических осмотров, </t>
  </si>
  <si>
    <t xml:space="preserve"> мелкого и экстренного ремонта, </t>
  </si>
  <si>
    <t>мелкий ремонт и укрепление окон и дверей;</t>
  </si>
  <si>
    <t xml:space="preserve">очистка кровли и козырьков над подъездами от </t>
  </si>
  <si>
    <t xml:space="preserve">мусора, наледи, снежных навесов; очистка </t>
  </si>
  <si>
    <t xml:space="preserve">подвальных помещений от мусора; закрытие на </t>
  </si>
  <si>
    <t>замки подвальных дверей, открытие и закрытие</t>
  </si>
  <si>
    <t xml:space="preserve"> утеплителем вентиляционных шахт, ревизия </t>
  </si>
  <si>
    <t xml:space="preserve">ливневой канализации с прочисткой, мелким </t>
  </si>
  <si>
    <t>ремонтом и т.д.</t>
  </si>
  <si>
    <t>2.Техническое обслуживание</t>
  </si>
  <si>
    <t xml:space="preserve">внутридомовых инженерных </t>
  </si>
  <si>
    <t xml:space="preserve">сетей и обслуживание системы </t>
  </si>
  <si>
    <t>электроснабжения многоквар -</t>
  </si>
  <si>
    <t>тирного дома</t>
  </si>
  <si>
    <t xml:space="preserve">отопления; контроль параметров теплоносителя и воды; </t>
  </si>
  <si>
    <t>укрепление трубопроводов,мелкий ремонт изоляции;</t>
  </si>
  <si>
    <t xml:space="preserve"> проверка исправности канализационных вытяжек и </t>
  </si>
  <si>
    <t>неисправности и т.д.</t>
  </si>
  <si>
    <t xml:space="preserve">5.  Санитарные работы  по </t>
  </si>
  <si>
    <t xml:space="preserve">содержанию помещений </t>
  </si>
  <si>
    <t>общего пользования</t>
  </si>
  <si>
    <t xml:space="preserve"> окон с внутренней стороны помещения МОП)</t>
  </si>
  <si>
    <t>обметание пыли с потолков, мытье</t>
  </si>
  <si>
    <t xml:space="preserve">6. Уборка земельного участка  </t>
  </si>
  <si>
    <t xml:space="preserve">входящего в состав общего </t>
  </si>
  <si>
    <t xml:space="preserve">имущества дома </t>
  </si>
  <si>
    <t>снега и наледи</t>
  </si>
  <si>
    <t xml:space="preserve">уборка контейнерных площадок от мусора, </t>
  </si>
  <si>
    <t>уборка контейнерной площадки от мусора</t>
  </si>
  <si>
    <t xml:space="preserve">8. Содержание контейнерной </t>
  </si>
  <si>
    <t>площадки</t>
  </si>
  <si>
    <t>2. Услуги охранного предприятия</t>
  </si>
  <si>
    <t>2 пост Периметра (с 9-00 до 18-00)</t>
  </si>
  <si>
    <t xml:space="preserve">(2 поста КПП (24ч), 1 пост </t>
  </si>
  <si>
    <t xml:space="preserve">Периметра (24 ч), </t>
  </si>
  <si>
    <t xml:space="preserve">4. Техническое обслуживание </t>
  </si>
  <si>
    <t>видеонаблюдения</t>
  </si>
  <si>
    <t>5. Обслуживание</t>
  </si>
  <si>
    <t>6. Обслуживание</t>
  </si>
  <si>
    <t>По договору со специализированной</t>
  </si>
  <si>
    <t>организацией</t>
  </si>
  <si>
    <t xml:space="preserve">3. Техническое обслуживание </t>
  </si>
  <si>
    <t>шлагбаумов, калиток</t>
  </si>
  <si>
    <t>перерасчет охрана</t>
  </si>
  <si>
    <t>перерасчет шлагб, в/н</t>
  </si>
  <si>
    <t>э/э на сои</t>
  </si>
  <si>
    <t>1. Механизированная</t>
  </si>
  <si>
    <t>Сбор мусора,</t>
  </si>
  <si>
    <t>очистка от наледи, льда входы в подьезд, тротуар,</t>
  </si>
  <si>
    <t>очистка от снега и наледи спусков в подвал,</t>
  </si>
  <si>
    <t>посыпка территории песком,</t>
  </si>
  <si>
    <t>протирка указателей,</t>
  </si>
  <si>
    <t>очистка урн от мусора,</t>
  </si>
  <si>
    <t>Подметание и уборка придомовой территории,</t>
  </si>
  <si>
    <t>уборка мусора с газонов,</t>
  </si>
  <si>
    <t>уборка газонов от листьев, сучьев,</t>
  </si>
  <si>
    <t>стрижка (выкашивание) газонов,</t>
  </si>
  <si>
    <t>полив газонов , зеленых насаждений,</t>
  </si>
  <si>
    <t>уборка входов в подвал,</t>
  </si>
  <si>
    <t>Итого остаток</t>
  </si>
  <si>
    <t>Остаток с учетом вып работ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</si>
  <si>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</si>
  <si>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</si>
  <si>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</si>
  <si>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</si>
  <si>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</si>
  <si>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</si>
  <si>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</si>
  <si>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</si>
  <si>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</si>
  <si>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</si>
  <si>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</si>
  <si>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</si>
  <si>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</si>
  <si>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Выполнение подготовительных работ для </t>
  </si>
  <si>
    <t>устройства футбольного поля</t>
  </si>
  <si>
    <t xml:space="preserve">Приобретение дренажного насоса фонтана </t>
  </si>
  <si>
    <t>для замены (1 шт)</t>
  </si>
  <si>
    <t xml:space="preserve">Работы по ремонту козырьков-балконов над входом </t>
  </si>
  <si>
    <t>в подъезды № 1, 2. (Восстановление гидроизоляции козырьков)</t>
  </si>
  <si>
    <t>ПЗСД Тек рем</t>
  </si>
  <si>
    <t xml:space="preserve">Ремонт насосов фонтана (IML Amerira M-120, </t>
  </si>
  <si>
    <t>IML Big Discovery -1, IML Big Discovery -2)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</si>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</sst>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1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7" fillId="0" borderId="0" xfId="0" applyFont="1" applyFill="1"/>
    <xf numFmtId="0" fontId="9" fillId="0" borderId="6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5" fontId="0" fillId="0" borderId="0" xfId="0" applyNumberFormat="1" applyFill="1"/>
    <xf numFmtId="0" fontId="7" fillId="0" borderId="0" xfId="0" applyFont="1" applyFill="1" applyAlignment="1">
      <alignment horizontal="left"/>
    </xf>
    <xf numFmtId="0" fontId="9" fillId="0" borderId="10" xfId="0" applyFont="1" applyFill="1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10" fillId="0" borderId="5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" fillId="0" borderId="0" xfId="0" applyFont="1" applyFill="1" applyBorder="1"/>
    <xf numFmtId="165" fontId="0" fillId="0" borderId="0" xfId="0" applyNumberFormat="1" applyFill="1" applyBorder="1"/>
    <xf numFmtId="2" fontId="9" fillId="0" borderId="35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center"/>
    </xf>
    <xf numFmtId="0" fontId="7" fillId="0" borderId="54" xfId="0" applyFont="1" applyFill="1" applyBorder="1" applyAlignment="1">
      <alignment horizontal="left"/>
    </xf>
    <xf numFmtId="0" fontId="9" fillId="0" borderId="47" xfId="0" applyFont="1" applyFill="1" applyBorder="1"/>
    <xf numFmtId="0" fontId="9" fillId="0" borderId="22" xfId="0" applyFont="1" applyFill="1" applyBorder="1"/>
    <xf numFmtId="0" fontId="9" fillId="0" borderId="47" xfId="0" applyFont="1" applyFill="1" applyBorder="1" applyAlignment="1">
      <alignment horizontal="center"/>
    </xf>
    <xf numFmtId="0" fontId="10" fillId="0" borderId="48" xfId="0" applyFont="1" applyFill="1" applyBorder="1"/>
    <xf numFmtId="0" fontId="7" fillId="0" borderId="48" xfId="0" applyFont="1" applyFill="1" applyBorder="1" applyAlignment="1">
      <alignment horizontal="left"/>
    </xf>
    <xf numFmtId="2" fontId="9" fillId="0" borderId="55" xfId="0" applyNumberFormat="1" applyFont="1" applyFill="1" applyBorder="1" applyAlignment="1">
      <alignment horizontal="center"/>
    </xf>
    <xf numFmtId="0" fontId="6" fillId="0" borderId="16" xfId="0" applyFont="1" applyFill="1" applyBorder="1"/>
    <xf numFmtId="2" fontId="6" fillId="0" borderId="56" xfId="0" applyNumberFormat="1" applyFont="1" applyFill="1" applyBorder="1" applyAlignment="1">
      <alignment horizontal="center"/>
    </xf>
    <xf numFmtId="0" fontId="6" fillId="0" borderId="53" xfId="0" applyFont="1" applyFill="1" applyBorder="1"/>
    <xf numFmtId="2" fontId="6" fillId="0" borderId="57" xfId="0" applyNumberFormat="1" applyFont="1" applyFill="1" applyBorder="1" applyAlignment="1">
      <alignment horizontal="right"/>
    </xf>
    <xf numFmtId="0" fontId="6" fillId="0" borderId="6" xfId="0" applyFont="1" applyFill="1" applyBorder="1"/>
    <xf numFmtId="2" fontId="6" fillId="0" borderId="52" xfId="0" applyNumberFormat="1" applyFont="1" applyFill="1" applyBorder="1" applyAlignment="1">
      <alignment horizontal="right"/>
    </xf>
    <xf numFmtId="2" fontId="6" fillId="0" borderId="56" xfId="0" applyNumberFormat="1" applyFont="1" applyFill="1" applyBorder="1" applyAlignment="1">
      <alignment horizontal="right"/>
    </xf>
    <xf numFmtId="0" fontId="6" fillId="0" borderId="57" xfId="0" applyFont="1" applyFill="1" applyBorder="1" applyAlignment="1">
      <alignment horizontal="right"/>
    </xf>
    <xf numFmtId="0" fontId="6" fillId="0" borderId="56" xfId="0" applyFont="1" applyFill="1" applyBorder="1" applyAlignment="1">
      <alignment horizontal="right"/>
    </xf>
    <xf numFmtId="0" fontId="6" fillId="0" borderId="52" xfId="0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0" fontId="9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2" fontId="6" fillId="0" borderId="0" xfId="0" applyNumberFormat="1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0" fillId="0" borderId="0" xfId="0" applyFont="1" applyFill="1"/>
    <xf numFmtId="2" fontId="0" fillId="0" borderId="0" xfId="0" applyNumberFormat="1" applyFill="1"/>
    <xf numFmtId="164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left"/>
    </xf>
    <xf numFmtId="0" fontId="21" fillId="0" borderId="0" xfId="0" applyFont="1" applyFill="1"/>
    <xf numFmtId="0" fontId="22" fillId="0" borderId="0" xfId="0" applyFont="1" applyFill="1"/>
    <xf numFmtId="0" fontId="19" fillId="0" borderId="0" xfId="0" applyFont="1" applyFill="1" applyAlignment="1">
      <alignment horizontal="center"/>
    </xf>
    <xf numFmtId="2" fontId="22" fillId="0" borderId="0" xfId="0" applyNumberFormat="1" applyFont="1" applyFill="1"/>
    <xf numFmtId="2" fontId="20" fillId="0" borderId="0" xfId="0" applyNumberFormat="1" applyFont="1" applyFill="1"/>
    <xf numFmtId="164" fontId="20" fillId="0" borderId="0" xfId="0" applyNumberFormat="1" applyFont="1" applyFill="1"/>
    <xf numFmtId="165" fontId="20" fillId="0" borderId="0" xfId="0" applyNumberFormat="1" applyFont="1" applyFill="1"/>
    <xf numFmtId="0" fontId="0" fillId="0" borderId="0" xfId="0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2" fontId="0" fillId="0" borderId="0" xfId="0" applyNumberFormat="1" applyFill="1" applyBorder="1"/>
    <xf numFmtId="0" fontId="9" fillId="0" borderId="0" xfId="0" applyFont="1" applyFill="1" applyAlignment="1">
      <alignment horizontal="left"/>
    </xf>
    <xf numFmtId="0" fontId="8" fillId="0" borderId="0" xfId="0" applyFont="1" applyFill="1"/>
    <xf numFmtId="0" fontId="10" fillId="0" borderId="0" xfId="0" applyFont="1" applyFill="1"/>
    <xf numFmtId="0" fontId="0" fillId="0" borderId="1" xfId="0" applyFill="1" applyBorder="1"/>
    <xf numFmtId="0" fontId="6" fillId="0" borderId="4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0" fillId="0" borderId="5" xfId="0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6" fillId="0" borderId="22" xfId="0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0" fillId="0" borderId="23" xfId="0" applyFill="1" applyBorder="1"/>
    <xf numFmtId="0" fontId="6" fillId="0" borderId="27" xfId="0" applyFont="1" applyFill="1" applyBorder="1"/>
    <xf numFmtId="0" fontId="7" fillId="0" borderId="21" xfId="0" applyFont="1" applyFill="1" applyBorder="1"/>
    <xf numFmtId="0" fontId="8" fillId="0" borderId="30" xfId="0" applyFont="1" applyFill="1" applyBorder="1" applyAlignment="1">
      <alignment horizontal="center"/>
    </xf>
    <xf numFmtId="0" fontId="8" fillId="0" borderId="59" xfId="0" applyFont="1" applyFill="1" applyBorder="1"/>
    <xf numFmtId="2" fontId="8" fillId="0" borderId="31" xfId="0" applyNumberFormat="1" applyFont="1" applyFill="1" applyBorder="1"/>
    <xf numFmtId="0" fontId="6" fillId="0" borderId="31" xfId="0" applyFont="1" applyFill="1" applyBorder="1"/>
    <xf numFmtId="0" fontId="6" fillId="0" borderId="32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6" fillId="0" borderId="34" xfId="0" applyFont="1" applyFill="1" applyBorder="1"/>
    <xf numFmtId="0" fontId="6" fillId="0" borderId="14" xfId="0" applyFont="1" applyFill="1" applyBorder="1"/>
    <xf numFmtId="2" fontId="6" fillId="0" borderId="35" xfId="0" applyNumberFormat="1" applyFont="1" applyFill="1" applyBorder="1"/>
    <xf numFmtId="2" fontId="6" fillId="0" borderId="36" xfId="0" applyNumberFormat="1" applyFont="1" applyFill="1" applyBorder="1"/>
    <xf numFmtId="0" fontId="7" fillId="0" borderId="9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50" xfId="0" applyFont="1" applyFill="1" applyBorder="1"/>
    <xf numFmtId="0" fontId="7" fillId="0" borderId="51" xfId="0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33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3" xfId="0" applyFont="1" applyFill="1" applyBorder="1"/>
    <xf numFmtId="0" fontId="14" fillId="0" borderId="0" xfId="0" applyFont="1" applyFill="1" applyBorder="1"/>
    <xf numFmtId="0" fontId="7" fillId="0" borderId="37" xfId="0" applyFont="1" applyFill="1" applyBorder="1"/>
    <xf numFmtId="0" fontId="7" fillId="0" borderId="3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20" xfId="0" applyFont="1" applyFill="1" applyBorder="1"/>
    <xf numFmtId="2" fontId="10" fillId="0" borderId="39" xfId="0" applyNumberFormat="1" applyFont="1" applyFill="1" applyBorder="1" applyAlignment="1">
      <alignment horizontal="center"/>
    </xf>
    <xf numFmtId="2" fontId="10" fillId="0" borderId="19" xfId="0" applyNumberFormat="1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left"/>
    </xf>
    <xf numFmtId="0" fontId="6" fillId="0" borderId="35" xfId="0" applyFont="1" applyFill="1" applyBorder="1"/>
    <xf numFmtId="0" fontId="16" fillId="0" borderId="20" xfId="0" applyFont="1" applyFill="1" applyBorder="1" applyAlignment="1">
      <alignment horizontal="left"/>
    </xf>
    <xf numFmtId="0" fontId="6" fillId="0" borderId="36" xfId="0" applyFont="1" applyFill="1" applyBorder="1"/>
    <xf numFmtId="2" fontId="13" fillId="0" borderId="35" xfId="0" applyNumberFormat="1" applyFont="1" applyFill="1" applyBorder="1"/>
    <xf numFmtId="0" fontId="11" fillId="0" borderId="14" xfId="0" applyFont="1" applyFill="1" applyBorder="1"/>
    <xf numFmtId="0" fontId="8" fillId="0" borderId="14" xfId="0" applyFont="1" applyFill="1" applyBorder="1"/>
    <xf numFmtId="2" fontId="8" fillId="0" borderId="35" xfId="0" applyNumberFormat="1" applyFont="1" applyFill="1" applyBorder="1"/>
    <xf numFmtId="0" fontId="10" fillId="0" borderId="40" xfId="0" applyFont="1" applyFill="1" applyBorder="1"/>
    <xf numFmtId="0" fontId="9" fillId="0" borderId="40" xfId="0" applyFont="1" applyFill="1" applyBorder="1" applyAlignment="1">
      <alignment horizontal="center" vertical="center"/>
    </xf>
    <xf numFmtId="2" fontId="10" fillId="0" borderId="18" xfId="0" applyNumberFormat="1" applyFont="1" applyFill="1" applyBorder="1" applyAlignment="1">
      <alignment horizontal="center"/>
    </xf>
    <xf numFmtId="0" fontId="8" fillId="0" borderId="39" xfId="0" applyFont="1" applyFill="1" applyBorder="1"/>
    <xf numFmtId="2" fontId="6" fillId="0" borderId="56" xfId="0" applyNumberFormat="1" applyFont="1" applyFill="1" applyBorder="1"/>
    <xf numFmtId="0" fontId="9" fillId="0" borderId="20" xfId="0" applyFont="1" applyFill="1" applyBorder="1" applyAlignment="1">
      <alignment horizontal="center" vertical="center"/>
    </xf>
    <xf numFmtId="0" fontId="6" fillId="0" borderId="60" xfId="0" applyFont="1" applyFill="1" applyBorder="1"/>
    <xf numFmtId="0" fontId="10" fillId="0" borderId="35" xfId="0" applyFont="1" applyFill="1" applyBorder="1"/>
    <xf numFmtId="164" fontId="6" fillId="0" borderId="60" xfId="0" applyNumberFormat="1" applyFont="1" applyFill="1" applyBorder="1"/>
    <xf numFmtId="0" fontId="6" fillId="0" borderId="29" xfId="0" applyFont="1" applyFill="1" applyBorder="1"/>
    <xf numFmtId="2" fontId="6" fillId="0" borderId="38" xfId="0" applyNumberFormat="1" applyFont="1" applyFill="1" applyBorder="1"/>
    <xf numFmtId="2" fontId="6" fillId="0" borderId="14" xfId="0" applyNumberFormat="1" applyFont="1" applyFill="1" applyBorder="1"/>
    <xf numFmtId="0" fontId="0" fillId="0" borderId="20" xfId="0" applyFont="1" applyFill="1" applyBorder="1"/>
    <xf numFmtId="0" fontId="7" fillId="0" borderId="40" xfId="0" applyFont="1" applyFill="1" applyBorder="1" applyAlignment="1">
      <alignment horizontal="center"/>
    </xf>
    <xf numFmtId="0" fontId="10" fillId="0" borderId="14" xfId="0" applyFont="1" applyFill="1" applyBorder="1"/>
    <xf numFmtId="0" fontId="13" fillId="0" borderId="35" xfId="0" applyFont="1" applyFill="1" applyBorder="1"/>
    <xf numFmtId="0" fontId="10" fillId="0" borderId="3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14" xfId="0" applyFont="1" applyFill="1" applyBorder="1"/>
    <xf numFmtId="0" fontId="6" fillId="0" borderId="21" xfId="0" applyFont="1" applyFill="1" applyBorder="1"/>
    <xf numFmtId="0" fontId="8" fillId="0" borderId="38" xfId="0" applyFont="1" applyFill="1" applyBorder="1"/>
    <xf numFmtId="0" fontId="6" fillId="0" borderId="52" xfId="0" applyFont="1" applyFill="1" applyBorder="1"/>
    <xf numFmtId="0" fontId="10" fillId="0" borderId="18" xfId="0" applyFont="1" applyFill="1" applyBorder="1" applyAlignment="1">
      <alignment horizontal="center"/>
    </xf>
    <xf numFmtId="0" fontId="9" fillId="0" borderId="16" xfId="0" applyFont="1" applyFill="1" applyBorder="1"/>
    <xf numFmtId="2" fontId="6" fillId="0" borderId="52" xfId="0" applyNumberFormat="1" applyFont="1" applyFill="1" applyBorder="1"/>
    <xf numFmtId="2" fontId="6" fillId="0" borderId="46" xfId="0" applyNumberFormat="1" applyFont="1" applyFill="1" applyBorder="1"/>
    <xf numFmtId="0" fontId="10" fillId="0" borderId="37" xfId="0" applyFont="1" applyFill="1" applyBorder="1"/>
    <xf numFmtId="0" fontId="7" fillId="0" borderId="3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42" xfId="0" applyFont="1" applyFill="1" applyBorder="1"/>
    <xf numFmtId="2" fontId="6" fillId="0" borderId="42" xfId="0" applyNumberFormat="1" applyFont="1" applyFill="1" applyBorder="1"/>
    <xf numFmtId="2" fontId="6" fillId="0" borderId="43" xfId="0" applyNumberFormat="1" applyFont="1" applyFill="1" applyBorder="1"/>
    <xf numFmtId="164" fontId="10" fillId="0" borderId="33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9" fillId="0" borderId="40" xfId="0" applyFont="1" applyFill="1" applyBorder="1"/>
    <xf numFmtId="164" fontId="7" fillId="0" borderId="39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0" fontId="9" fillId="0" borderId="20" xfId="0" applyFont="1" applyFill="1" applyBorder="1"/>
    <xf numFmtId="0" fontId="7" fillId="0" borderId="40" xfId="0" applyFont="1" applyFill="1" applyBorder="1"/>
    <xf numFmtId="2" fontId="19" fillId="0" borderId="0" xfId="0" applyNumberFormat="1" applyFont="1" applyFill="1" applyAlignment="1">
      <alignment horizontal="left"/>
    </xf>
    <xf numFmtId="2" fontId="10" fillId="0" borderId="44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0" fontId="12" fillId="0" borderId="40" xfId="0" applyFont="1" applyFill="1" applyBorder="1"/>
    <xf numFmtId="0" fontId="12" fillId="0" borderId="37" xfId="0" applyFont="1" applyFill="1" applyBorder="1"/>
    <xf numFmtId="0" fontId="10" fillId="0" borderId="45" xfId="0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2" fontId="10" fillId="0" borderId="46" xfId="0" applyNumberFormat="1" applyFont="1" applyFill="1" applyBorder="1" applyAlignment="1">
      <alignment horizontal="center"/>
    </xf>
    <xf numFmtId="2" fontId="10" fillId="0" borderId="29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9" fillId="0" borderId="37" xfId="0" applyFont="1" applyFill="1" applyBorder="1"/>
    <xf numFmtId="0" fontId="10" fillId="0" borderId="46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45" xfId="0" applyNumberFormat="1" applyFont="1" applyFill="1" applyBorder="1" applyAlignment="1">
      <alignment horizontal="center"/>
    </xf>
    <xf numFmtId="0" fontId="10" fillId="0" borderId="9" xfId="0" applyFont="1" applyFill="1" applyBorder="1"/>
    <xf numFmtId="2" fontId="10" fillId="0" borderId="3" xfId="0" applyNumberFormat="1" applyFont="1" applyFill="1" applyBorder="1" applyAlignment="1">
      <alignment horizontal="center"/>
    </xf>
    <xf numFmtId="2" fontId="10" fillId="0" borderId="54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22" xfId="0" applyFont="1" applyFill="1" applyBorder="1"/>
    <xf numFmtId="0" fontId="7" fillId="0" borderId="22" xfId="0" applyFont="1" applyFill="1" applyBorder="1"/>
    <xf numFmtId="164" fontId="10" fillId="0" borderId="49" xfId="0" applyNumberFormat="1" applyFont="1" applyFill="1" applyBorder="1"/>
    <xf numFmtId="0" fontId="10" fillId="0" borderId="48" xfId="0" applyFont="1" applyFill="1" applyBorder="1" applyAlignment="1">
      <alignment horizontal="center"/>
    </xf>
    <xf numFmtId="164" fontId="10" fillId="0" borderId="47" xfId="0" applyNumberFormat="1" applyFont="1" applyFill="1" applyBorder="1"/>
    <xf numFmtId="0" fontId="10" fillId="0" borderId="47" xfId="0" applyFont="1" applyFill="1" applyBorder="1"/>
    <xf numFmtId="0" fontId="2" fillId="0" borderId="58" xfId="0" applyFont="1" applyFill="1" applyBorder="1"/>
    <xf numFmtId="2" fontId="2" fillId="0" borderId="54" xfId="0" applyNumberFormat="1" applyFont="1" applyFill="1" applyBorder="1"/>
    <xf numFmtId="0" fontId="18" fillId="0" borderId="0" xfId="0" applyFont="1" applyFill="1"/>
    <xf numFmtId="0" fontId="2" fillId="0" borderId="0" xfId="0" applyFont="1" applyFill="1"/>
    <xf numFmtId="0" fontId="2" fillId="0" borderId="55" xfId="0" applyFont="1" applyFill="1" applyBorder="1"/>
    <xf numFmtId="2" fontId="2" fillId="0" borderId="48" xfId="0" applyNumberFormat="1" applyFont="1" applyFill="1" applyBorder="1"/>
    <xf numFmtId="164" fontId="10" fillId="0" borderId="0" xfId="0" applyNumberFormat="1" applyFont="1" applyFill="1"/>
    <xf numFmtId="2" fontId="20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0" fontId="22" fillId="0" borderId="0" xfId="0" applyFont="1" applyFill="1" applyBorder="1"/>
    <xf numFmtId="0" fontId="21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2" fontId="20" fillId="0" borderId="0" xfId="0" applyNumberFormat="1" applyFont="1" applyFill="1" applyBorder="1"/>
    <xf numFmtId="0" fontId="22" fillId="0" borderId="28" xfId="0" applyFont="1" applyFill="1" applyBorder="1" applyAlignment="1">
      <alignment horizontal="center"/>
    </xf>
    <xf numFmtId="166" fontId="20" fillId="0" borderId="0" xfId="0" applyNumberFormat="1" applyFont="1" applyFill="1"/>
    <xf numFmtId="2" fontId="17" fillId="0" borderId="0" xfId="0" applyNumberFormat="1" applyFont="1" applyFill="1"/>
    <xf numFmtId="0" fontId="17" fillId="0" borderId="0" xfId="0" applyFont="1" applyFill="1"/>
    <xf numFmtId="0" fontId="19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5"/>
  <sheetViews>
    <sheetView tabSelected="1" topLeftCell="A74" zoomScale="60" zoomScaleNormal="60" workbookViewId="0">
      <selection activeCell="L47" sqref="L47"/>
    </sheetView>
  </sheetViews>
  <sheetFormatPr defaultColWidth="11.5703125" defaultRowHeight="15" x14ac:dyDescent="0.25"/>
  <cols>
    <col min="1" max="1" width="32.5703125" style="53" customWidth="1"/>
    <col min="2" max="2" width="48.28515625" style="53" customWidth="1"/>
    <col min="3" max="3" width="11.85546875" style="1" bestFit="1" customWidth="1"/>
    <col min="4" max="4" width="11.28515625" style="1" customWidth="1"/>
    <col min="5" max="5" width="12.85546875" style="1" customWidth="1"/>
    <col min="6" max="6" width="12.140625" style="1" customWidth="1"/>
    <col min="7" max="7" width="11.7109375" style="1" customWidth="1"/>
    <col min="8" max="8" width="11.42578125" style="1" customWidth="1"/>
    <col min="9" max="9" width="12.7109375" style="64" customWidth="1"/>
    <col min="10" max="10" width="6.28515625" style="1" customWidth="1"/>
    <col min="11" max="11" width="51.5703125" style="1" customWidth="1"/>
    <col min="12" max="12" width="14.85546875" style="1" customWidth="1"/>
    <col min="13" max="13" width="12.140625" style="1" customWidth="1"/>
    <col min="14" max="24" width="11.5703125" style="1"/>
    <col min="25" max="26" width="11.140625" style="52" customWidth="1"/>
    <col min="27" max="27" width="12.42578125" style="52" customWidth="1"/>
    <col min="28" max="28" width="13.42578125" style="52" customWidth="1"/>
    <col min="29" max="30" width="11.5703125" style="52"/>
    <col min="31" max="266" width="11.5703125" style="1"/>
    <col min="267" max="267" width="23.140625" style="1" customWidth="1"/>
    <col min="268" max="268" width="42.85546875" style="1" customWidth="1"/>
    <col min="269" max="269" width="11.5703125" style="1"/>
    <col min="270" max="270" width="11.28515625" style="1" customWidth="1"/>
    <col min="271" max="271" width="12.85546875" style="1" customWidth="1"/>
    <col min="272" max="272" width="12.140625" style="1" customWidth="1"/>
    <col min="273" max="273" width="11.7109375" style="1" customWidth="1"/>
    <col min="274" max="274" width="11.42578125" style="1" customWidth="1"/>
    <col min="275" max="275" width="12.7109375" style="1" customWidth="1"/>
    <col min="276" max="276" width="4.140625" style="1" customWidth="1"/>
    <col min="277" max="277" width="45.28515625" style="1" customWidth="1"/>
    <col min="278" max="278" width="14.85546875" style="1" customWidth="1"/>
    <col min="279" max="279" width="12.28515625" style="1" customWidth="1"/>
    <col min="280" max="281" width="11.140625" style="1" customWidth="1"/>
    <col min="282" max="282" width="12.42578125" style="1" customWidth="1"/>
    <col min="283" max="283" width="11.42578125" style="1" customWidth="1"/>
    <col min="284" max="284" width="13.5703125" style="1" customWidth="1"/>
    <col min="285" max="522" width="11.5703125" style="1"/>
    <col min="523" max="523" width="23.140625" style="1" customWidth="1"/>
    <col min="524" max="524" width="42.85546875" style="1" customWidth="1"/>
    <col min="525" max="525" width="11.5703125" style="1"/>
    <col min="526" max="526" width="11.28515625" style="1" customWidth="1"/>
    <col min="527" max="527" width="12.85546875" style="1" customWidth="1"/>
    <col min="528" max="528" width="12.140625" style="1" customWidth="1"/>
    <col min="529" max="529" width="11.7109375" style="1" customWidth="1"/>
    <col min="530" max="530" width="11.42578125" style="1" customWidth="1"/>
    <col min="531" max="531" width="12.7109375" style="1" customWidth="1"/>
    <col min="532" max="532" width="4.140625" style="1" customWidth="1"/>
    <col min="533" max="533" width="45.28515625" style="1" customWidth="1"/>
    <col min="534" max="534" width="14.85546875" style="1" customWidth="1"/>
    <col min="535" max="535" width="12.28515625" style="1" customWidth="1"/>
    <col min="536" max="537" width="11.140625" style="1" customWidth="1"/>
    <col min="538" max="538" width="12.42578125" style="1" customWidth="1"/>
    <col min="539" max="539" width="11.42578125" style="1" customWidth="1"/>
    <col min="540" max="540" width="13.5703125" style="1" customWidth="1"/>
    <col min="541" max="778" width="11.5703125" style="1"/>
    <col min="779" max="779" width="23.140625" style="1" customWidth="1"/>
    <col min="780" max="780" width="42.85546875" style="1" customWidth="1"/>
    <col min="781" max="781" width="11.5703125" style="1"/>
    <col min="782" max="782" width="11.28515625" style="1" customWidth="1"/>
    <col min="783" max="783" width="12.85546875" style="1" customWidth="1"/>
    <col min="784" max="784" width="12.140625" style="1" customWidth="1"/>
    <col min="785" max="785" width="11.7109375" style="1" customWidth="1"/>
    <col min="786" max="786" width="11.42578125" style="1" customWidth="1"/>
    <col min="787" max="787" width="12.7109375" style="1" customWidth="1"/>
    <col min="788" max="788" width="4.140625" style="1" customWidth="1"/>
    <col min="789" max="789" width="45.28515625" style="1" customWidth="1"/>
    <col min="790" max="790" width="14.85546875" style="1" customWidth="1"/>
    <col min="791" max="791" width="12.28515625" style="1" customWidth="1"/>
    <col min="792" max="793" width="11.140625" style="1" customWidth="1"/>
    <col min="794" max="794" width="12.42578125" style="1" customWidth="1"/>
    <col min="795" max="795" width="11.42578125" style="1" customWidth="1"/>
    <col min="796" max="796" width="13.5703125" style="1" customWidth="1"/>
    <col min="797" max="1034" width="11.5703125" style="1"/>
    <col min="1035" max="1035" width="23.140625" style="1" customWidth="1"/>
    <col min="1036" max="1036" width="42.85546875" style="1" customWidth="1"/>
    <col min="1037" max="1037" width="11.5703125" style="1"/>
    <col min="1038" max="1038" width="11.28515625" style="1" customWidth="1"/>
    <col min="1039" max="1039" width="12.85546875" style="1" customWidth="1"/>
    <col min="1040" max="1040" width="12.140625" style="1" customWidth="1"/>
    <col min="1041" max="1041" width="11.7109375" style="1" customWidth="1"/>
    <col min="1042" max="1042" width="11.42578125" style="1" customWidth="1"/>
    <col min="1043" max="1043" width="12.7109375" style="1" customWidth="1"/>
    <col min="1044" max="1044" width="4.140625" style="1" customWidth="1"/>
    <col min="1045" max="1045" width="45.28515625" style="1" customWidth="1"/>
    <col min="1046" max="1046" width="14.85546875" style="1" customWidth="1"/>
    <col min="1047" max="1047" width="12.28515625" style="1" customWidth="1"/>
    <col min="1048" max="1049" width="11.140625" style="1" customWidth="1"/>
    <col min="1050" max="1050" width="12.42578125" style="1" customWidth="1"/>
    <col min="1051" max="1051" width="11.42578125" style="1" customWidth="1"/>
    <col min="1052" max="1052" width="13.5703125" style="1" customWidth="1"/>
    <col min="1053" max="1290" width="11.5703125" style="1"/>
    <col min="1291" max="1291" width="23.140625" style="1" customWidth="1"/>
    <col min="1292" max="1292" width="42.85546875" style="1" customWidth="1"/>
    <col min="1293" max="1293" width="11.5703125" style="1"/>
    <col min="1294" max="1294" width="11.28515625" style="1" customWidth="1"/>
    <col min="1295" max="1295" width="12.85546875" style="1" customWidth="1"/>
    <col min="1296" max="1296" width="12.140625" style="1" customWidth="1"/>
    <col min="1297" max="1297" width="11.7109375" style="1" customWidth="1"/>
    <col min="1298" max="1298" width="11.42578125" style="1" customWidth="1"/>
    <col min="1299" max="1299" width="12.7109375" style="1" customWidth="1"/>
    <col min="1300" max="1300" width="4.140625" style="1" customWidth="1"/>
    <col min="1301" max="1301" width="45.28515625" style="1" customWidth="1"/>
    <col min="1302" max="1302" width="14.85546875" style="1" customWidth="1"/>
    <col min="1303" max="1303" width="12.28515625" style="1" customWidth="1"/>
    <col min="1304" max="1305" width="11.140625" style="1" customWidth="1"/>
    <col min="1306" max="1306" width="12.42578125" style="1" customWidth="1"/>
    <col min="1307" max="1307" width="11.42578125" style="1" customWidth="1"/>
    <col min="1308" max="1308" width="13.5703125" style="1" customWidth="1"/>
    <col min="1309" max="1546" width="11.5703125" style="1"/>
    <col min="1547" max="1547" width="23.140625" style="1" customWidth="1"/>
    <col min="1548" max="1548" width="42.85546875" style="1" customWidth="1"/>
    <col min="1549" max="1549" width="11.5703125" style="1"/>
    <col min="1550" max="1550" width="11.28515625" style="1" customWidth="1"/>
    <col min="1551" max="1551" width="12.85546875" style="1" customWidth="1"/>
    <col min="1552" max="1552" width="12.140625" style="1" customWidth="1"/>
    <col min="1553" max="1553" width="11.7109375" style="1" customWidth="1"/>
    <col min="1554" max="1554" width="11.42578125" style="1" customWidth="1"/>
    <col min="1555" max="1555" width="12.7109375" style="1" customWidth="1"/>
    <col min="1556" max="1556" width="4.140625" style="1" customWidth="1"/>
    <col min="1557" max="1557" width="45.28515625" style="1" customWidth="1"/>
    <col min="1558" max="1558" width="14.85546875" style="1" customWidth="1"/>
    <col min="1559" max="1559" width="12.28515625" style="1" customWidth="1"/>
    <col min="1560" max="1561" width="11.140625" style="1" customWidth="1"/>
    <col min="1562" max="1562" width="12.42578125" style="1" customWidth="1"/>
    <col min="1563" max="1563" width="11.42578125" style="1" customWidth="1"/>
    <col min="1564" max="1564" width="13.5703125" style="1" customWidth="1"/>
    <col min="1565" max="1802" width="11.5703125" style="1"/>
    <col min="1803" max="1803" width="23.140625" style="1" customWidth="1"/>
    <col min="1804" max="1804" width="42.85546875" style="1" customWidth="1"/>
    <col min="1805" max="1805" width="11.5703125" style="1"/>
    <col min="1806" max="1806" width="11.28515625" style="1" customWidth="1"/>
    <col min="1807" max="1807" width="12.85546875" style="1" customWidth="1"/>
    <col min="1808" max="1808" width="12.140625" style="1" customWidth="1"/>
    <col min="1809" max="1809" width="11.7109375" style="1" customWidth="1"/>
    <col min="1810" max="1810" width="11.42578125" style="1" customWidth="1"/>
    <col min="1811" max="1811" width="12.7109375" style="1" customWidth="1"/>
    <col min="1812" max="1812" width="4.140625" style="1" customWidth="1"/>
    <col min="1813" max="1813" width="45.28515625" style="1" customWidth="1"/>
    <col min="1814" max="1814" width="14.85546875" style="1" customWidth="1"/>
    <col min="1815" max="1815" width="12.28515625" style="1" customWidth="1"/>
    <col min="1816" max="1817" width="11.140625" style="1" customWidth="1"/>
    <col min="1818" max="1818" width="12.42578125" style="1" customWidth="1"/>
    <col min="1819" max="1819" width="11.42578125" style="1" customWidth="1"/>
    <col min="1820" max="1820" width="13.5703125" style="1" customWidth="1"/>
    <col min="1821" max="2058" width="11.5703125" style="1"/>
    <col min="2059" max="2059" width="23.140625" style="1" customWidth="1"/>
    <col min="2060" max="2060" width="42.85546875" style="1" customWidth="1"/>
    <col min="2061" max="2061" width="11.5703125" style="1"/>
    <col min="2062" max="2062" width="11.28515625" style="1" customWidth="1"/>
    <col min="2063" max="2063" width="12.85546875" style="1" customWidth="1"/>
    <col min="2064" max="2064" width="12.140625" style="1" customWidth="1"/>
    <col min="2065" max="2065" width="11.7109375" style="1" customWidth="1"/>
    <col min="2066" max="2066" width="11.42578125" style="1" customWidth="1"/>
    <col min="2067" max="2067" width="12.7109375" style="1" customWidth="1"/>
    <col min="2068" max="2068" width="4.140625" style="1" customWidth="1"/>
    <col min="2069" max="2069" width="45.28515625" style="1" customWidth="1"/>
    <col min="2070" max="2070" width="14.85546875" style="1" customWidth="1"/>
    <col min="2071" max="2071" width="12.28515625" style="1" customWidth="1"/>
    <col min="2072" max="2073" width="11.140625" style="1" customWidth="1"/>
    <col min="2074" max="2074" width="12.42578125" style="1" customWidth="1"/>
    <col min="2075" max="2075" width="11.42578125" style="1" customWidth="1"/>
    <col min="2076" max="2076" width="13.5703125" style="1" customWidth="1"/>
    <col min="2077" max="2314" width="11.5703125" style="1"/>
    <col min="2315" max="2315" width="23.140625" style="1" customWidth="1"/>
    <col min="2316" max="2316" width="42.85546875" style="1" customWidth="1"/>
    <col min="2317" max="2317" width="11.5703125" style="1"/>
    <col min="2318" max="2318" width="11.28515625" style="1" customWidth="1"/>
    <col min="2319" max="2319" width="12.85546875" style="1" customWidth="1"/>
    <col min="2320" max="2320" width="12.140625" style="1" customWidth="1"/>
    <col min="2321" max="2321" width="11.7109375" style="1" customWidth="1"/>
    <col min="2322" max="2322" width="11.42578125" style="1" customWidth="1"/>
    <col min="2323" max="2323" width="12.7109375" style="1" customWidth="1"/>
    <col min="2324" max="2324" width="4.140625" style="1" customWidth="1"/>
    <col min="2325" max="2325" width="45.28515625" style="1" customWidth="1"/>
    <col min="2326" max="2326" width="14.85546875" style="1" customWidth="1"/>
    <col min="2327" max="2327" width="12.28515625" style="1" customWidth="1"/>
    <col min="2328" max="2329" width="11.140625" style="1" customWidth="1"/>
    <col min="2330" max="2330" width="12.42578125" style="1" customWidth="1"/>
    <col min="2331" max="2331" width="11.42578125" style="1" customWidth="1"/>
    <col min="2332" max="2332" width="13.5703125" style="1" customWidth="1"/>
    <col min="2333" max="2570" width="11.5703125" style="1"/>
    <col min="2571" max="2571" width="23.140625" style="1" customWidth="1"/>
    <col min="2572" max="2572" width="42.85546875" style="1" customWidth="1"/>
    <col min="2573" max="2573" width="11.5703125" style="1"/>
    <col min="2574" max="2574" width="11.28515625" style="1" customWidth="1"/>
    <col min="2575" max="2575" width="12.85546875" style="1" customWidth="1"/>
    <col min="2576" max="2576" width="12.140625" style="1" customWidth="1"/>
    <col min="2577" max="2577" width="11.7109375" style="1" customWidth="1"/>
    <col min="2578" max="2578" width="11.42578125" style="1" customWidth="1"/>
    <col min="2579" max="2579" width="12.7109375" style="1" customWidth="1"/>
    <col min="2580" max="2580" width="4.140625" style="1" customWidth="1"/>
    <col min="2581" max="2581" width="45.28515625" style="1" customWidth="1"/>
    <col min="2582" max="2582" width="14.85546875" style="1" customWidth="1"/>
    <col min="2583" max="2583" width="12.28515625" style="1" customWidth="1"/>
    <col min="2584" max="2585" width="11.140625" style="1" customWidth="1"/>
    <col min="2586" max="2586" width="12.42578125" style="1" customWidth="1"/>
    <col min="2587" max="2587" width="11.42578125" style="1" customWidth="1"/>
    <col min="2588" max="2588" width="13.5703125" style="1" customWidth="1"/>
    <col min="2589" max="2826" width="11.5703125" style="1"/>
    <col min="2827" max="2827" width="23.140625" style="1" customWidth="1"/>
    <col min="2828" max="2828" width="42.85546875" style="1" customWidth="1"/>
    <col min="2829" max="2829" width="11.5703125" style="1"/>
    <col min="2830" max="2830" width="11.28515625" style="1" customWidth="1"/>
    <col min="2831" max="2831" width="12.85546875" style="1" customWidth="1"/>
    <col min="2832" max="2832" width="12.140625" style="1" customWidth="1"/>
    <col min="2833" max="2833" width="11.7109375" style="1" customWidth="1"/>
    <col min="2834" max="2834" width="11.42578125" style="1" customWidth="1"/>
    <col min="2835" max="2835" width="12.7109375" style="1" customWidth="1"/>
    <col min="2836" max="2836" width="4.140625" style="1" customWidth="1"/>
    <col min="2837" max="2837" width="45.28515625" style="1" customWidth="1"/>
    <col min="2838" max="2838" width="14.85546875" style="1" customWidth="1"/>
    <col min="2839" max="2839" width="12.28515625" style="1" customWidth="1"/>
    <col min="2840" max="2841" width="11.140625" style="1" customWidth="1"/>
    <col min="2842" max="2842" width="12.42578125" style="1" customWidth="1"/>
    <col min="2843" max="2843" width="11.42578125" style="1" customWidth="1"/>
    <col min="2844" max="2844" width="13.5703125" style="1" customWidth="1"/>
    <col min="2845" max="3082" width="11.5703125" style="1"/>
    <col min="3083" max="3083" width="23.140625" style="1" customWidth="1"/>
    <col min="3084" max="3084" width="42.85546875" style="1" customWidth="1"/>
    <col min="3085" max="3085" width="11.5703125" style="1"/>
    <col min="3086" max="3086" width="11.28515625" style="1" customWidth="1"/>
    <col min="3087" max="3087" width="12.85546875" style="1" customWidth="1"/>
    <col min="3088" max="3088" width="12.140625" style="1" customWidth="1"/>
    <col min="3089" max="3089" width="11.7109375" style="1" customWidth="1"/>
    <col min="3090" max="3090" width="11.42578125" style="1" customWidth="1"/>
    <col min="3091" max="3091" width="12.7109375" style="1" customWidth="1"/>
    <col min="3092" max="3092" width="4.140625" style="1" customWidth="1"/>
    <col min="3093" max="3093" width="45.28515625" style="1" customWidth="1"/>
    <col min="3094" max="3094" width="14.85546875" style="1" customWidth="1"/>
    <col min="3095" max="3095" width="12.28515625" style="1" customWidth="1"/>
    <col min="3096" max="3097" width="11.140625" style="1" customWidth="1"/>
    <col min="3098" max="3098" width="12.42578125" style="1" customWidth="1"/>
    <col min="3099" max="3099" width="11.42578125" style="1" customWidth="1"/>
    <col min="3100" max="3100" width="13.5703125" style="1" customWidth="1"/>
    <col min="3101" max="3338" width="11.5703125" style="1"/>
    <col min="3339" max="3339" width="23.140625" style="1" customWidth="1"/>
    <col min="3340" max="3340" width="42.85546875" style="1" customWidth="1"/>
    <col min="3341" max="3341" width="11.5703125" style="1"/>
    <col min="3342" max="3342" width="11.28515625" style="1" customWidth="1"/>
    <col min="3343" max="3343" width="12.85546875" style="1" customWidth="1"/>
    <col min="3344" max="3344" width="12.140625" style="1" customWidth="1"/>
    <col min="3345" max="3345" width="11.7109375" style="1" customWidth="1"/>
    <col min="3346" max="3346" width="11.42578125" style="1" customWidth="1"/>
    <col min="3347" max="3347" width="12.7109375" style="1" customWidth="1"/>
    <col min="3348" max="3348" width="4.140625" style="1" customWidth="1"/>
    <col min="3349" max="3349" width="45.28515625" style="1" customWidth="1"/>
    <col min="3350" max="3350" width="14.85546875" style="1" customWidth="1"/>
    <col min="3351" max="3351" width="12.28515625" style="1" customWidth="1"/>
    <col min="3352" max="3353" width="11.140625" style="1" customWidth="1"/>
    <col min="3354" max="3354" width="12.42578125" style="1" customWidth="1"/>
    <col min="3355" max="3355" width="11.42578125" style="1" customWidth="1"/>
    <col min="3356" max="3356" width="13.5703125" style="1" customWidth="1"/>
    <col min="3357" max="3594" width="11.5703125" style="1"/>
    <col min="3595" max="3595" width="23.140625" style="1" customWidth="1"/>
    <col min="3596" max="3596" width="42.85546875" style="1" customWidth="1"/>
    <col min="3597" max="3597" width="11.5703125" style="1"/>
    <col min="3598" max="3598" width="11.28515625" style="1" customWidth="1"/>
    <col min="3599" max="3599" width="12.85546875" style="1" customWidth="1"/>
    <col min="3600" max="3600" width="12.140625" style="1" customWidth="1"/>
    <col min="3601" max="3601" width="11.7109375" style="1" customWidth="1"/>
    <col min="3602" max="3602" width="11.42578125" style="1" customWidth="1"/>
    <col min="3603" max="3603" width="12.7109375" style="1" customWidth="1"/>
    <col min="3604" max="3604" width="4.140625" style="1" customWidth="1"/>
    <col min="3605" max="3605" width="45.28515625" style="1" customWidth="1"/>
    <col min="3606" max="3606" width="14.85546875" style="1" customWidth="1"/>
    <col min="3607" max="3607" width="12.28515625" style="1" customWidth="1"/>
    <col min="3608" max="3609" width="11.140625" style="1" customWidth="1"/>
    <col min="3610" max="3610" width="12.42578125" style="1" customWidth="1"/>
    <col min="3611" max="3611" width="11.42578125" style="1" customWidth="1"/>
    <col min="3612" max="3612" width="13.5703125" style="1" customWidth="1"/>
    <col min="3613" max="3850" width="11.5703125" style="1"/>
    <col min="3851" max="3851" width="23.140625" style="1" customWidth="1"/>
    <col min="3852" max="3852" width="42.85546875" style="1" customWidth="1"/>
    <col min="3853" max="3853" width="11.5703125" style="1"/>
    <col min="3854" max="3854" width="11.28515625" style="1" customWidth="1"/>
    <col min="3855" max="3855" width="12.85546875" style="1" customWidth="1"/>
    <col min="3856" max="3856" width="12.140625" style="1" customWidth="1"/>
    <col min="3857" max="3857" width="11.7109375" style="1" customWidth="1"/>
    <col min="3858" max="3858" width="11.42578125" style="1" customWidth="1"/>
    <col min="3859" max="3859" width="12.7109375" style="1" customWidth="1"/>
    <col min="3860" max="3860" width="4.140625" style="1" customWidth="1"/>
    <col min="3861" max="3861" width="45.28515625" style="1" customWidth="1"/>
    <col min="3862" max="3862" width="14.85546875" style="1" customWidth="1"/>
    <col min="3863" max="3863" width="12.28515625" style="1" customWidth="1"/>
    <col min="3864" max="3865" width="11.140625" style="1" customWidth="1"/>
    <col min="3866" max="3866" width="12.42578125" style="1" customWidth="1"/>
    <col min="3867" max="3867" width="11.42578125" style="1" customWidth="1"/>
    <col min="3868" max="3868" width="13.5703125" style="1" customWidth="1"/>
    <col min="3869" max="4106" width="11.5703125" style="1"/>
    <col min="4107" max="4107" width="23.140625" style="1" customWidth="1"/>
    <col min="4108" max="4108" width="42.85546875" style="1" customWidth="1"/>
    <col min="4109" max="4109" width="11.5703125" style="1"/>
    <col min="4110" max="4110" width="11.28515625" style="1" customWidth="1"/>
    <col min="4111" max="4111" width="12.85546875" style="1" customWidth="1"/>
    <col min="4112" max="4112" width="12.140625" style="1" customWidth="1"/>
    <col min="4113" max="4113" width="11.7109375" style="1" customWidth="1"/>
    <col min="4114" max="4114" width="11.42578125" style="1" customWidth="1"/>
    <col min="4115" max="4115" width="12.7109375" style="1" customWidth="1"/>
    <col min="4116" max="4116" width="4.140625" style="1" customWidth="1"/>
    <col min="4117" max="4117" width="45.28515625" style="1" customWidth="1"/>
    <col min="4118" max="4118" width="14.85546875" style="1" customWidth="1"/>
    <col min="4119" max="4119" width="12.28515625" style="1" customWidth="1"/>
    <col min="4120" max="4121" width="11.140625" style="1" customWidth="1"/>
    <col min="4122" max="4122" width="12.42578125" style="1" customWidth="1"/>
    <col min="4123" max="4123" width="11.42578125" style="1" customWidth="1"/>
    <col min="4124" max="4124" width="13.5703125" style="1" customWidth="1"/>
    <col min="4125" max="4362" width="11.5703125" style="1"/>
    <col min="4363" max="4363" width="23.140625" style="1" customWidth="1"/>
    <col min="4364" max="4364" width="42.85546875" style="1" customWidth="1"/>
    <col min="4365" max="4365" width="11.5703125" style="1"/>
    <col min="4366" max="4366" width="11.28515625" style="1" customWidth="1"/>
    <col min="4367" max="4367" width="12.85546875" style="1" customWidth="1"/>
    <col min="4368" max="4368" width="12.140625" style="1" customWidth="1"/>
    <col min="4369" max="4369" width="11.7109375" style="1" customWidth="1"/>
    <col min="4370" max="4370" width="11.42578125" style="1" customWidth="1"/>
    <col min="4371" max="4371" width="12.7109375" style="1" customWidth="1"/>
    <col min="4372" max="4372" width="4.140625" style="1" customWidth="1"/>
    <col min="4373" max="4373" width="45.28515625" style="1" customWidth="1"/>
    <col min="4374" max="4374" width="14.85546875" style="1" customWidth="1"/>
    <col min="4375" max="4375" width="12.28515625" style="1" customWidth="1"/>
    <col min="4376" max="4377" width="11.140625" style="1" customWidth="1"/>
    <col min="4378" max="4378" width="12.42578125" style="1" customWidth="1"/>
    <col min="4379" max="4379" width="11.42578125" style="1" customWidth="1"/>
    <col min="4380" max="4380" width="13.5703125" style="1" customWidth="1"/>
    <col min="4381" max="4618" width="11.5703125" style="1"/>
    <col min="4619" max="4619" width="23.140625" style="1" customWidth="1"/>
    <col min="4620" max="4620" width="42.85546875" style="1" customWidth="1"/>
    <col min="4621" max="4621" width="11.5703125" style="1"/>
    <col min="4622" max="4622" width="11.28515625" style="1" customWidth="1"/>
    <col min="4623" max="4623" width="12.85546875" style="1" customWidth="1"/>
    <col min="4624" max="4624" width="12.140625" style="1" customWidth="1"/>
    <col min="4625" max="4625" width="11.7109375" style="1" customWidth="1"/>
    <col min="4626" max="4626" width="11.42578125" style="1" customWidth="1"/>
    <col min="4627" max="4627" width="12.7109375" style="1" customWidth="1"/>
    <col min="4628" max="4628" width="4.140625" style="1" customWidth="1"/>
    <col min="4629" max="4629" width="45.28515625" style="1" customWidth="1"/>
    <col min="4630" max="4630" width="14.85546875" style="1" customWidth="1"/>
    <col min="4631" max="4631" width="12.28515625" style="1" customWidth="1"/>
    <col min="4632" max="4633" width="11.140625" style="1" customWidth="1"/>
    <col min="4634" max="4634" width="12.42578125" style="1" customWidth="1"/>
    <col min="4635" max="4635" width="11.42578125" style="1" customWidth="1"/>
    <col min="4636" max="4636" width="13.5703125" style="1" customWidth="1"/>
    <col min="4637" max="4874" width="11.5703125" style="1"/>
    <col min="4875" max="4875" width="23.140625" style="1" customWidth="1"/>
    <col min="4876" max="4876" width="42.85546875" style="1" customWidth="1"/>
    <col min="4877" max="4877" width="11.5703125" style="1"/>
    <col min="4878" max="4878" width="11.28515625" style="1" customWidth="1"/>
    <col min="4879" max="4879" width="12.85546875" style="1" customWidth="1"/>
    <col min="4880" max="4880" width="12.140625" style="1" customWidth="1"/>
    <col min="4881" max="4881" width="11.7109375" style="1" customWidth="1"/>
    <col min="4882" max="4882" width="11.42578125" style="1" customWidth="1"/>
    <col min="4883" max="4883" width="12.7109375" style="1" customWidth="1"/>
    <col min="4884" max="4884" width="4.140625" style="1" customWidth="1"/>
    <col min="4885" max="4885" width="45.28515625" style="1" customWidth="1"/>
    <col min="4886" max="4886" width="14.85546875" style="1" customWidth="1"/>
    <col min="4887" max="4887" width="12.28515625" style="1" customWidth="1"/>
    <col min="4888" max="4889" width="11.140625" style="1" customWidth="1"/>
    <col min="4890" max="4890" width="12.42578125" style="1" customWidth="1"/>
    <col min="4891" max="4891" width="11.42578125" style="1" customWidth="1"/>
    <col min="4892" max="4892" width="13.5703125" style="1" customWidth="1"/>
    <col min="4893" max="5130" width="11.5703125" style="1"/>
    <col min="5131" max="5131" width="23.140625" style="1" customWidth="1"/>
    <col min="5132" max="5132" width="42.85546875" style="1" customWidth="1"/>
    <col min="5133" max="5133" width="11.5703125" style="1"/>
    <col min="5134" max="5134" width="11.28515625" style="1" customWidth="1"/>
    <col min="5135" max="5135" width="12.85546875" style="1" customWidth="1"/>
    <col min="5136" max="5136" width="12.140625" style="1" customWidth="1"/>
    <col min="5137" max="5137" width="11.7109375" style="1" customWidth="1"/>
    <col min="5138" max="5138" width="11.42578125" style="1" customWidth="1"/>
    <col min="5139" max="5139" width="12.7109375" style="1" customWidth="1"/>
    <col min="5140" max="5140" width="4.140625" style="1" customWidth="1"/>
    <col min="5141" max="5141" width="45.28515625" style="1" customWidth="1"/>
    <col min="5142" max="5142" width="14.85546875" style="1" customWidth="1"/>
    <col min="5143" max="5143" width="12.28515625" style="1" customWidth="1"/>
    <col min="5144" max="5145" width="11.140625" style="1" customWidth="1"/>
    <col min="5146" max="5146" width="12.42578125" style="1" customWidth="1"/>
    <col min="5147" max="5147" width="11.42578125" style="1" customWidth="1"/>
    <col min="5148" max="5148" width="13.5703125" style="1" customWidth="1"/>
    <col min="5149" max="5386" width="11.5703125" style="1"/>
    <col min="5387" max="5387" width="23.140625" style="1" customWidth="1"/>
    <col min="5388" max="5388" width="42.85546875" style="1" customWidth="1"/>
    <col min="5389" max="5389" width="11.5703125" style="1"/>
    <col min="5390" max="5390" width="11.28515625" style="1" customWidth="1"/>
    <col min="5391" max="5391" width="12.85546875" style="1" customWidth="1"/>
    <col min="5392" max="5392" width="12.140625" style="1" customWidth="1"/>
    <col min="5393" max="5393" width="11.7109375" style="1" customWidth="1"/>
    <col min="5394" max="5394" width="11.42578125" style="1" customWidth="1"/>
    <col min="5395" max="5395" width="12.7109375" style="1" customWidth="1"/>
    <col min="5396" max="5396" width="4.140625" style="1" customWidth="1"/>
    <col min="5397" max="5397" width="45.28515625" style="1" customWidth="1"/>
    <col min="5398" max="5398" width="14.85546875" style="1" customWidth="1"/>
    <col min="5399" max="5399" width="12.28515625" style="1" customWidth="1"/>
    <col min="5400" max="5401" width="11.140625" style="1" customWidth="1"/>
    <col min="5402" max="5402" width="12.42578125" style="1" customWidth="1"/>
    <col min="5403" max="5403" width="11.42578125" style="1" customWidth="1"/>
    <col min="5404" max="5404" width="13.5703125" style="1" customWidth="1"/>
    <col min="5405" max="5642" width="11.5703125" style="1"/>
    <col min="5643" max="5643" width="23.140625" style="1" customWidth="1"/>
    <col min="5644" max="5644" width="42.85546875" style="1" customWidth="1"/>
    <col min="5645" max="5645" width="11.5703125" style="1"/>
    <col min="5646" max="5646" width="11.28515625" style="1" customWidth="1"/>
    <col min="5647" max="5647" width="12.85546875" style="1" customWidth="1"/>
    <col min="5648" max="5648" width="12.140625" style="1" customWidth="1"/>
    <col min="5649" max="5649" width="11.7109375" style="1" customWidth="1"/>
    <col min="5650" max="5650" width="11.42578125" style="1" customWidth="1"/>
    <col min="5651" max="5651" width="12.7109375" style="1" customWidth="1"/>
    <col min="5652" max="5652" width="4.140625" style="1" customWidth="1"/>
    <col min="5653" max="5653" width="45.28515625" style="1" customWidth="1"/>
    <col min="5654" max="5654" width="14.85546875" style="1" customWidth="1"/>
    <col min="5655" max="5655" width="12.28515625" style="1" customWidth="1"/>
    <col min="5656" max="5657" width="11.140625" style="1" customWidth="1"/>
    <col min="5658" max="5658" width="12.42578125" style="1" customWidth="1"/>
    <col min="5659" max="5659" width="11.42578125" style="1" customWidth="1"/>
    <col min="5660" max="5660" width="13.5703125" style="1" customWidth="1"/>
    <col min="5661" max="5898" width="11.5703125" style="1"/>
    <col min="5899" max="5899" width="23.140625" style="1" customWidth="1"/>
    <col min="5900" max="5900" width="42.85546875" style="1" customWidth="1"/>
    <col min="5901" max="5901" width="11.5703125" style="1"/>
    <col min="5902" max="5902" width="11.28515625" style="1" customWidth="1"/>
    <col min="5903" max="5903" width="12.85546875" style="1" customWidth="1"/>
    <col min="5904" max="5904" width="12.140625" style="1" customWidth="1"/>
    <col min="5905" max="5905" width="11.7109375" style="1" customWidth="1"/>
    <col min="5906" max="5906" width="11.42578125" style="1" customWidth="1"/>
    <col min="5907" max="5907" width="12.7109375" style="1" customWidth="1"/>
    <col min="5908" max="5908" width="4.140625" style="1" customWidth="1"/>
    <col min="5909" max="5909" width="45.28515625" style="1" customWidth="1"/>
    <col min="5910" max="5910" width="14.85546875" style="1" customWidth="1"/>
    <col min="5911" max="5911" width="12.28515625" style="1" customWidth="1"/>
    <col min="5912" max="5913" width="11.140625" style="1" customWidth="1"/>
    <col min="5914" max="5914" width="12.42578125" style="1" customWidth="1"/>
    <col min="5915" max="5915" width="11.42578125" style="1" customWidth="1"/>
    <col min="5916" max="5916" width="13.5703125" style="1" customWidth="1"/>
    <col min="5917" max="6154" width="11.5703125" style="1"/>
    <col min="6155" max="6155" width="23.140625" style="1" customWidth="1"/>
    <col min="6156" max="6156" width="42.85546875" style="1" customWidth="1"/>
    <col min="6157" max="6157" width="11.5703125" style="1"/>
    <col min="6158" max="6158" width="11.28515625" style="1" customWidth="1"/>
    <col min="6159" max="6159" width="12.85546875" style="1" customWidth="1"/>
    <col min="6160" max="6160" width="12.140625" style="1" customWidth="1"/>
    <col min="6161" max="6161" width="11.7109375" style="1" customWidth="1"/>
    <col min="6162" max="6162" width="11.42578125" style="1" customWidth="1"/>
    <col min="6163" max="6163" width="12.7109375" style="1" customWidth="1"/>
    <col min="6164" max="6164" width="4.140625" style="1" customWidth="1"/>
    <col min="6165" max="6165" width="45.28515625" style="1" customWidth="1"/>
    <col min="6166" max="6166" width="14.85546875" style="1" customWidth="1"/>
    <col min="6167" max="6167" width="12.28515625" style="1" customWidth="1"/>
    <col min="6168" max="6169" width="11.140625" style="1" customWidth="1"/>
    <col min="6170" max="6170" width="12.42578125" style="1" customWidth="1"/>
    <col min="6171" max="6171" width="11.42578125" style="1" customWidth="1"/>
    <col min="6172" max="6172" width="13.5703125" style="1" customWidth="1"/>
    <col min="6173" max="6410" width="11.5703125" style="1"/>
    <col min="6411" max="6411" width="23.140625" style="1" customWidth="1"/>
    <col min="6412" max="6412" width="42.85546875" style="1" customWidth="1"/>
    <col min="6413" max="6413" width="11.5703125" style="1"/>
    <col min="6414" max="6414" width="11.28515625" style="1" customWidth="1"/>
    <col min="6415" max="6415" width="12.85546875" style="1" customWidth="1"/>
    <col min="6416" max="6416" width="12.140625" style="1" customWidth="1"/>
    <col min="6417" max="6417" width="11.7109375" style="1" customWidth="1"/>
    <col min="6418" max="6418" width="11.42578125" style="1" customWidth="1"/>
    <col min="6419" max="6419" width="12.7109375" style="1" customWidth="1"/>
    <col min="6420" max="6420" width="4.140625" style="1" customWidth="1"/>
    <col min="6421" max="6421" width="45.28515625" style="1" customWidth="1"/>
    <col min="6422" max="6422" width="14.85546875" style="1" customWidth="1"/>
    <col min="6423" max="6423" width="12.28515625" style="1" customWidth="1"/>
    <col min="6424" max="6425" width="11.140625" style="1" customWidth="1"/>
    <col min="6426" max="6426" width="12.42578125" style="1" customWidth="1"/>
    <col min="6427" max="6427" width="11.42578125" style="1" customWidth="1"/>
    <col min="6428" max="6428" width="13.5703125" style="1" customWidth="1"/>
    <col min="6429" max="6666" width="11.5703125" style="1"/>
    <col min="6667" max="6667" width="23.140625" style="1" customWidth="1"/>
    <col min="6668" max="6668" width="42.85546875" style="1" customWidth="1"/>
    <col min="6669" max="6669" width="11.5703125" style="1"/>
    <col min="6670" max="6670" width="11.28515625" style="1" customWidth="1"/>
    <col min="6671" max="6671" width="12.85546875" style="1" customWidth="1"/>
    <col min="6672" max="6672" width="12.140625" style="1" customWidth="1"/>
    <col min="6673" max="6673" width="11.7109375" style="1" customWidth="1"/>
    <col min="6674" max="6674" width="11.42578125" style="1" customWidth="1"/>
    <col min="6675" max="6675" width="12.7109375" style="1" customWidth="1"/>
    <col min="6676" max="6676" width="4.140625" style="1" customWidth="1"/>
    <col min="6677" max="6677" width="45.28515625" style="1" customWidth="1"/>
    <col min="6678" max="6678" width="14.85546875" style="1" customWidth="1"/>
    <col min="6679" max="6679" width="12.28515625" style="1" customWidth="1"/>
    <col min="6680" max="6681" width="11.140625" style="1" customWidth="1"/>
    <col min="6682" max="6682" width="12.42578125" style="1" customWidth="1"/>
    <col min="6683" max="6683" width="11.42578125" style="1" customWidth="1"/>
    <col min="6684" max="6684" width="13.5703125" style="1" customWidth="1"/>
    <col min="6685" max="6922" width="11.5703125" style="1"/>
    <col min="6923" max="6923" width="23.140625" style="1" customWidth="1"/>
    <col min="6924" max="6924" width="42.85546875" style="1" customWidth="1"/>
    <col min="6925" max="6925" width="11.5703125" style="1"/>
    <col min="6926" max="6926" width="11.28515625" style="1" customWidth="1"/>
    <col min="6927" max="6927" width="12.85546875" style="1" customWidth="1"/>
    <col min="6928" max="6928" width="12.140625" style="1" customWidth="1"/>
    <col min="6929" max="6929" width="11.7109375" style="1" customWidth="1"/>
    <col min="6930" max="6930" width="11.42578125" style="1" customWidth="1"/>
    <col min="6931" max="6931" width="12.7109375" style="1" customWidth="1"/>
    <col min="6932" max="6932" width="4.140625" style="1" customWidth="1"/>
    <col min="6933" max="6933" width="45.28515625" style="1" customWidth="1"/>
    <col min="6934" max="6934" width="14.85546875" style="1" customWidth="1"/>
    <col min="6935" max="6935" width="12.28515625" style="1" customWidth="1"/>
    <col min="6936" max="6937" width="11.140625" style="1" customWidth="1"/>
    <col min="6938" max="6938" width="12.42578125" style="1" customWidth="1"/>
    <col min="6939" max="6939" width="11.42578125" style="1" customWidth="1"/>
    <col min="6940" max="6940" width="13.5703125" style="1" customWidth="1"/>
    <col min="6941" max="7178" width="11.5703125" style="1"/>
    <col min="7179" max="7179" width="23.140625" style="1" customWidth="1"/>
    <col min="7180" max="7180" width="42.85546875" style="1" customWidth="1"/>
    <col min="7181" max="7181" width="11.5703125" style="1"/>
    <col min="7182" max="7182" width="11.28515625" style="1" customWidth="1"/>
    <col min="7183" max="7183" width="12.85546875" style="1" customWidth="1"/>
    <col min="7184" max="7184" width="12.140625" style="1" customWidth="1"/>
    <col min="7185" max="7185" width="11.7109375" style="1" customWidth="1"/>
    <col min="7186" max="7186" width="11.42578125" style="1" customWidth="1"/>
    <col min="7187" max="7187" width="12.7109375" style="1" customWidth="1"/>
    <col min="7188" max="7188" width="4.140625" style="1" customWidth="1"/>
    <col min="7189" max="7189" width="45.28515625" style="1" customWidth="1"/>
    <col min="7190" max="7190" width="14.85546875" style="1" customWidth="1"/>
    <col min="7191" max="7191" width="12.28515625" style="1" customWidth="1"/>
    <col min="7192" max="7193" width="11.140625" style="1" customWidth="1"/>
    <col min="7194" max="7194" width="12.42578125" style="1" customWidth="1"/>
    <col min="7195" max="7195" width="11.42578125" style="1" customWidth="1"/>
    <col min="7196" max="7196" width="13.5703125" style="1" customWidth="1"/>
    <col min="7197" max="7434" width="11.5703125" style="1"/>
    <col min="7435" max="7435" width="23.140625" style="1" customWidth="1"/>
    <col min="7436" max="7436" width="42.85546875" style="1" customWidth="1"/>
    <col min="7437" max="7437" width="11.5703125" style="1"/>
    <col min="7438" max="7438" width="11.28515625" style="1" customWidth="1"/>
    <col min="7439" max="7439" width="12.85546875" style="1" customWidth="1"/>
    <col min="7440" max="7440" width="12.140625" style="1" customWidth="1"/>
    <col min="7441" max="7441" width="11.7109375" style="1" customWidth="1"/>
    <col min="7442" max="7442" width="11.42578125" style="1" customWidth="1"/>
    <col min="7443" max="7443" width="12.7109375" style="1" customWidth="1"/>
    <col min="7444" max="7444" width="4.140625" style="1" customWidth="1"/>
    <col min="7445" max="7445" width="45.28515625" style="1" customWidth="1"/>
    <col min="7446" max="7446" width="14.85546875" style="1" customWidth="1"/>
    <col min="7447" max="7447" width="12.28515625" style="1" customWidth="1"/>
    <col min="7448" max="7449" width="11.140625" style="1" customWidth="1"/>
    <col min="7450" max="7450" width="12.42578125" style="1" customWidth="1"/>
    <col min="7451" max="7451" width="11.42578125" style="1" customWidth="1"/>
    <col min="7452" max="7452" width="13.5703125" style="1" customWidth="1"/>
    <col min="7453" max="7690" width="11.5703125" style="1"/>
    <col min="7691" max="7691" width="23.140625" style="1" customWidth="1"/>
    <col min="7692" max="7692" width="42.85546875" style="1" customWidth="1"/>
    <col min="7693" max="7693" width="11.5703125" style="1"/>
    <col min="7694" max="7694" width="11.28515625" style="1" customWidth="1"/>
    <col min="7695" max="7695" width="12.85546875" style="1" customWidth="1"/>
    <col min="7696" max="7696" width="12.140625" style="1" customWidth="1"/>
    <col min="7697" max="7697" width="11.7109375" style="1" customWidth="1"/>
    <col min="7698" max="7698" width="11.42578125" style="1" customWidth="1"/>
    <col min="7699" max="7699" width="12.7109375" style="1" customWidth="1"/>
    <col min="7700" max="7700" width="4.140625" style="1" customWidth="1"/>
    <col min="7701" max="7701" width="45.28515625" style="1" customWidth="1"/>
    <col min="7702" max="7702" width="14.85546875" style="1" customWidth="1"/>
    <col min="7703" max="7703" width="12.28515625" style="1" customWidth="1"/>
    <col min="7704" max="7705" width="11.140625" style="1" customWidth="1"/>
    <col min="7706" max="7706" width="12.42578125" style="1" customWidth="1"/>
    <col min="7707" max="7707" width="11.42578125" style="1" customWidth="1"/>
    <col min="7708" max="7708" width="13.5703125" style="1" customWidth="1"/>
    <col min="7709" max="7946" width="11.5703125" style="1"/>
    <col min="7947" max="7947" width="23.140625" style="1" customWidth="1"/>
    <col min="7948" max="7948" width="42.85546875" style="1" customWidth="1"/>
    <col min="7949" max="7949" width="11.5703125" style="1"/>
    <col min="7950" max="7950" width="11.28515625" style="1" customWidth="1"/>
    <col min="7951" max="7951" width="12.85546875" style="1" customWidth="1"/>
    <col min="7952" max="7952" width="12.140625" style="1" customWidth="1"/>
    <col min="7953" max="7953" width="11.7109375" style="1" customWidth="1"/>
    <col min="7954" max="7954" width="11.42578125" style="1" customWidth="1"/>
    <col min="7955" max="7955" width="12.7109375" style="1" customWidth="1"/>
    <col min="7956" max="7956" width="4.140625" style="1" customWidth="1"/>
    <col min="7957" max="7957" width="45.28515625" style="1" customWidth="1"/>
    <col min="7958" max="7958" width="14.85546875" style="1" customWidth="1"/>
    <col min="7959" max="7959" width="12.28515625" style="1" customWidth="1"/>
    <col min="7960" max="7961" width="11.140625" style="1" customWidth="1"/>
    <col min="7962" max="7962" width="12.42578125" style="1" customWidth="1"/>
    <col min="7963" max="7963" width="11.42578125" style="1" customWidth="1"/>
    <col min="7964" max="7964" width="13.5703125" style="1" customWidth="1"/>
    <col min="7965" max="8202" width="11.5703125" style="1"/>
    <col min="8203" max="8203" width="23.140625" style="1" customWidth="1"/>
    <col min="8204" max="8204" width="42.85546875" style="1" customWidth="1"/>
    <col min="8205" max="8205" width="11.5703125" style="1"/>
    <col min="8206" max="8206" width="11.28515625" style="1" customWidth="1"/>
    <col min="8207" max="8207" width="12.85546875" style="1" customWidth="1"/>
    <col min="8208" max="8208" width="12.140625" style="1" customWidth="1"/>
    <col min="8209" max="8209" width="11.7109375" style="1" customWidth="1"/>
    <col min="8210" max="8210" width="11.42578125" style="1" customWidth="1"/>
    <col min="8211" max="8211" width="12.7109375" style="1" customWidth="1"/>
    <col min="8212" max="8212" width="4.140625" style="1" customWidth="1"/>
    <col min="8213" max="8213" width="45.28515625" style="1" customWidth="1"/>
    <col min="8214" max="8214" width="14.85546875" style="1" customWidth="1"/>
    <col min="8215" max="8215" width="12.28515625" style="1" customWidth="1"/>
    <col min="8216" max="8217" width="11.140625" style="1" customWidth="1"/>
    <col min="8218" max="8218" width="12.42578125" style="1" customWidth="1"/>
    <col min="8219" max="8219" width="11.42578125" style="1" customWidth="1"/>
    <col min="8220" max="8220" width="13.5703125" style="1" customWidth="1"/>
    <col min="8221" max="8458" width="11.5703125" style="1"/>
    <col min="8459" max="8459" width="23.140625" style="1" customWidth="1"/>
    <col min="8460" max="8460" width="42.85546875" style="1" customWidth="1"/>
    <col min="8461" max="8461" width="11.5703125" style="1"/>
    <col min="8462" max="8462" width="11.28515625" style="1" customWidth="1"/>
    <col min="8463" max="8463" width="12.85546875" style="1" customWidth="1"/>
    <col min="8464" max="8464" width="12.140625" style="1" customWidth="1"/>
    <col min="8465" max="8465" width="11.7109375" style="1" customWidth="1"/>
    <col min="8466" max="8466" width="11.42578125" style="1" customWidth="1"/>
    <col min="8467" max="8467" width="12.7109375" style="1" customWidth="1"/>
    <col min="8468" max="8468" width="4.140625" style="1" customWidth="1"/>
    <col min="8469" max="8469" width="45.28515625" style="1" customWidth="1"/>
    <col min="8470" max="8470" width="14.85546875" style="1" customWidth="1"/>
    <col min="8471" max="8471" width="12.28515625" style="1" customWidth="1"/>
    <col min="8472" max="8473" width="11.140625" style="1" customWidth="1"/>
    <col min="8474" max="8474" width="12.42578125" style="1" customWidth="1"/>
    <col min="8475" max="8475" width="11.42578125" style="1" customWidth="1"/>
    <col min="8476" max="8476" width="13.5703125" style="1" customWidth="1"/>
    <col min="8477" max="8714" width="11.5703125" style="1"/>
    <col min="8715" max="8715" width="23.140625" style="1" customWidth="1"/>
    <col min="8716" max="8716" width="42.85546875" style="1" customWidth="1"/>
    <col min="8717" max="8717" width="11.5703125" style="1"/>
    <col min="8718" max="8718" width="11.28515625" style="1" customWidth="1"/>
    <col min="8719" max="8719" width="12.85546875" style="1" customWidth="1"/>
    <col min="8720" max="8720" width="12.140625" style="1" customWidth="1"/>
    <col min="8721" max="8721" width="11.7109375" style="1" customWidth="1"/>
    <col min="8722" max="8722" width="11.42578125" style="1" customWidth="1"/>
    <col min="8723" max="8723" width="12.7109375" style="1" customWidth="1"/>
    <col min="8724" max="8724" width="4.140625" style="1" customWidth="1"/>
    <col min="8725" max="8725" width="45.28515625" style="1" customWidth="1"/>
    <col min="8726" max="8726" width="14.85546875" style="1" customWidth="1"/>
    <col min="8727" max="8727" width="12.28515625" style="1" customWidth="1"/>
    <col min="8728" max="8729" width="11.140625" style="1" customWidth="1"/>
    <col min="8730" max="8730" width="12.42578125" style="1" customWidth="1"/>
    <col min="8731" max="8731" width="11.42578125" style="1" customWidth="1"/>
    <col min="8732" max="8732" width="13.5703125" style="1" customWidth="1"/>
    <col min="8733" max="8970" width="11.5703125" style="1"/>
    <col min="8971" max="8971" width="23.140625" style="1" customWidth="1"/>
    <col min="8972" max="8972" width="42.85546875" style="1" customWidth="1"/>
    <col min="8973" max="8973" width="11.5703125" style="1"/>
    <col min="8974" max="8974" width="11.28515625" style="1" customWidth="1"/>
    <col min="8975" max="8975" width="12.85546875" style="1" customWidth="1"/>
    <col min="8976" max="8976" width="12.140625" style="1" customWidth="1"/>
    <col min="8977" max="8977" width="11.7109375" style="1" customWidth="1"/>
    <col min="8978" max="8978" width="11.42578125" style="1" customWidth="1"/>
    <col min="8979" max="8979" width="12.7109375" style="1" customWidth="1"/>
    <col min="8980" max="8980" width="4.140625" style="1" customWidth="1"/>
    <col min="8981" max="8981" width="45.28515625" style="1" customWidth="1"/>
    <col min="8982" max="8982" width="14.85546875" style="1" customWidth="1"/>
    <col min="8983" max="8983" width="12.28515625" style="1" customWidth="1"/>
    <col min="8984" max="8985" width="11.140625" style="1" customWidth="1"/>
    <col min="8986" max="8986" width="12.42578125" style="1" customWidth="1"/>
    <col min="8987" max="8987" width="11.42578125" style="1" customWidth="1"/>
    <col min="8988" max="8988" width="13.5703125" style="1" customWidth="1"/>
    <col min="8989" max="9226" width="11.5703125" style="1"/>
    <col min="9227" max="9227" width="23.140625" style="1" customWidth="1"/>
    <col min="9228" max="9228" width="42.85546875" style="1" customWidth="1"/>
    <col min="9229" max="9229" width="11.5703125" style="1"/>
    <col min="9230" max="9230" width="11.28515625" style="1" customWidth="1"/>
    <col min="9231" max="9231" width="12.85546875" style="1" customWidth="1"/>
    <col min="9232" max="9232" width="12.140625" style="1" customWidth="1"/>
    <col min="9233" max="9233" width="11.7109375" style="1" customWidth="1"/>
    <col min="9234" max="9234" width="11.42578125" style="1" customWidth="1"/>
    <col min="9235" max="9235" width="12.7109375" style="1" customWidth="1"/>
    <col min="9236" max="9236" width="4.140625" style="1" customWidth="1"/>
    <col min="9237" max="9237" width="45.28515625" style="1" customWidth="1"/>
    <col min="9238" max="9238" width="14.85546875" style="1" customWidth="1"/>
    <col min="9239" max="9239" width="12.28515625" style="1" customWidth="1"/>
    <col min="9240" max="9241" width="11.140625" style="1" customWidth="1"/>
    <col min="9242" max="9242" width="12.42578125" style="1" customWidth="1"/>
    <col min="9243" max="9243" width="11.42578125" style="1" customWidth="1"/>
    <col min="9244" max="9244" width="13.5703125" style="1" customWidth="1"/>
    <col min="9245" max="9482" width="11.5703125" style="1"/>
    <col min="9483" max="9483" width="23.140625" style="1" customWidth="1"/>
    <col min="9484" max="9484" width="42.85546875" style="1" customWidth="1"/>
    <col min="9485" max="9485" width="11.5703125" style="1"/>
    <col min="9486" max="9486" width="11.28515625" style="1" customWidth="1"/>
    <col min="9487" max="9487" width="12.85546875" style="1" customWidth="1"/>
    <col min="9488" max="9488" width="12.140625" style="1" customWidth="1"/>
    <col min="9489" max="9489" width="11.7109375" style="1" customWidth="1"/>
    <col min="9490" max="9490" width="11.42578125" style="1" customWidth="1"/>
    <col min="9491" max="9491" width="12.7109375" style="1" customWidth="1"/>
    <col min="9492" max="9492" width="4.140625" style="1" customWidth="1"/>
    <col min="9493" max="9493" width="45.28515625" style="1" customWidth="1"/>
    <col min="9494" max="9494" width="14.85546875" style="1" customWidth="1"/>
    <col min="9495" max="9495" width="12.28515625" style="1" customWidth="1"/>
    <col min="9496" max="9497" width="11.140625" style="1" customWidth="1"/>
    <col min="9498" max="9498" width="12.42578125" style="1" customWidth="1"/>
    <col min="9499" max="9499" width="11.42578125" style="1" customWidth="1"/>
    <col min="9500" max="9500" width="13.5703125" style="1" customWidth="1"/>
    <col min="9501" max="9738" width="11.5703125" style="1"/>
    <col min="9739" max="9739" width="23.140625" style="1" customWidth="1"/>
    <col min="9740" max="9740" width="42.85546875" style="1" customWidth="1"/>
    <col min="9741" max="9741" width="11.5703125" style="1"/>
    <col min="9742" max="9742" width="11.28515625" style="1" customWidth="1"/>
    <col min="9743" max="9743" width="12.85546875" style="1" customWidth="1"/>
    <col min="9744" max="9744" width="12.140625" style="1" customWidth="1"/>
    <col min="9745" max="9745" width="11.7109375" style="1" customWidth="1"/>
    <col min="9746" max="9746" width="11.42578125" style="1" customWidth="1"/>
    <col min="9747" max="9747" width="12.7109375" style="1" customWidth="1"/>
    <col min="9748" max="9748" width="4.140625" style="1" customWidth="1"/>
    <col min="9749" max="9749" width="45.28515625" style="1" customWidth="1"/>
    <col min="9750" max="9750" width="14.85546875" style="1" customWidth="1"/>
    <col min="9751" max="9751" width="12.28515625" style="1" customWidth="1"/>
    <col min="9752" max="9753" width="11.140625" style="1" customWidth="1"/>
    <col min="9754" max="9754" width="12.42578125" style="1" customWidth="1"/>
    <col min="9755" max="9755" width="11.42578125" style="1" customWidth="1"/>
    <col min="9756" max="9756" width="13.5703125" style="1" customWidth="1"/>
    <col min="9757" max="9994" width="11.5703125" style="1"/>
    <col min="9995" max="9995" width="23.140625" style="1" customWidth="1"/>
    <col min="9996" max="9996" width="42.85546875" style="1" customWidth="1"/>
    <col min="9997" max="9997" width="11.5703125" style="1"/>
    <col min="9998" max="9998" width="11.28515625" style="1" customWidth="1"/>
    <col min="9999" max="9999" width="12.85546875" style="1" customWidth="1"/>
    <col min="10000" max="10000" width="12.140625" style="1" customWidth="1"/>
    <col min="10001" max="10001" width="11.7109375" style="1" customWidth="1"/>
    <col min="10002" max="10002" width="11.42578125" style="1" customWidth="1"/>
    <col min="10003" max="10003" width="12.7109375" style="1" customWidth="1"/>
    <col min="10004" max="10004" width="4.140625" style="1" customWidth="1"/>
    <col min="10005" max="10005" width="45.28515625" style="1" customWidth="1"/>
    <col min="10006" max="10006" width="14.85546875" style="1" customWidth="1"/>
    <col min="10007" max="10007" width="12.28515625" style="1" customWidth="1"/>
    <col min="10008" max="10009" width="11.140625" style="1" customWidth="1"/>
    <col min="10010" max="10010" width="12.42578125" style="1" customWidth="1"/>
    <col min="10011" max="10011" width="11.42578125" style="1" customWidth="1"/>
    <col min="10012" max="10012" width="13.5703125" style="1" customWidth="1"/>
    <col min="10013" max="10250" width="11.5703125" style="1"/>
    <col min="10251" max="10251" width="23.140625" style="1" customWidth="1"/>
    <col min="10252" max="10252" width="42.85546875" style="1" customWidth="1"/>
    <col min="10253" max="10253" width="11.5703125" style="1"/>
    <col min="10254" max="10254" width="11.28515625" style="1" customWidth="1"/>
    <col min="10255" max="10255" width="12.85546875" style="1" customWidth="1"/>
    <col min="10256" max="10256" width="12.140625" style="1" customWidth="1"/>
    <col min="10257" max="10257" width="11.7109375" style="1" customWidth="1"/>
    <col min="10258" max="10258" width="11.42578125" style="1" customWidth="1"/>
    <col min="10259" max="10259" width="12.7109375" style="1" customWidth="1"/>
    <col min="10260" max="10260" width="4.140625" style="1" customWidth="1"/>
    <col min="10261" max="10261" width="45.28515625" style="1" customWidth="1"/>
    <col min="10262" max="10262" width="14.85546875" style="1" customWidth="1"/>
    <col min="10263" max="10263" width="12.28515625" style="1" customWidth="1"/>
    <col min="10264" max="10265" width="11.140625" style="1" customWidth="1"/>
    <col min="10266" max="10266" width="12.42578125" style="1" customWidth="1"/>
    <col min="10267" max="10267" width="11.42578125" style="1" customWidth="1"/>
    <col min="10268" max="10268" width="13.5703125" style="1" customWidth="1"/>
    <col min="10269" max="10506" width="11.5703125" style="1"/>
    <col min="10507" max="10507" width="23.140625" style="1" customWidth="1"/>
    <col min="10508" max="10508" width="42.85546875" style="1" customWidth="1"/>
    <col min="10509" max="10509" width="11.5703125" style="1"/>
    <col min="10510" max="10510" width="11.28515625" style="1" customWidth="1"/>
    <col min="10511" max="10511" width="12.85546875" style="1" customWidth="1"/>
    <col min="10512" max="10512" width="12.140625" style="1" customWidth="1"/>
    <col min="10513" max="10513" width="11.7109375" style="1" customWidth="1"/>
    <col min="10514" max="10514" width="11.42578125" style="1" customWidth="1"/>
    <col min="10515" max="10515" width="12.7109375" style="1" customWidth="1"/>
    <col min="10516" max="10516" width="4.140625" style="1" customWidth="1"/>
    <col min="10517" max="10517" width="45.28515625" style="1" customWidth="1"/>
    <col min="10518" max="10518" width="14.85546875" style="1" customWidth="1"/>
    <col min="10519" max="10519" width="12.28515625" style="1" customWidth="1"/>
    <col min="10520" max="10521" width="11.140625" style="1" customWidth="1"/>
    <col min="10522" max="10522" width="12.42578125" style="1" customWidth="1"/>
    <col min="10523" max="10523" width="11.42578125" style="1" customWidth="1"/>
    <col min="10524" max="10524" width="13.5703125" style="1" customWidth="1"/>
    <col min="10525" max="10762" width="11.5703125" style="1"/>
    <col min="10763" max="10763" width="23.140625" style="1" customWidth="1"/>
    <col min="10764" max="10764" width="42.85546875" style="1" customWidth="1"/>
    <col min="10765" max="10765" width="11.5703125" style="1"/>
    <col min="10766" max="10766" width="11.28515625" style="1" customWidth="1"/>
    <col min="10767" max="10767" width="12.85546875" style="1" customWidth="1"/>
    <col min="10768" max="10768" width="12.140625" style="1" customWidth="1"/>
    <col min="10769" max="10769" width="11.7109375" style="1" customWidth="1"/>
    <col min="10770" max="10770" width="11.42578125" style="1" customWidth="1"/>
    <col min="10771" max="10771" width="12.7109375" style="1" customWidth="1"/>
    <col min="10772" max="10772" width="4.140625" style="1" customWidth="1"/>
    <col min="10773" max="10773" width="45.28515625" style="1" customWidth="1"/>
    <col min="10774" max="10774" width="14.85546875" style="1" customWidth="1"/>
    <col min="10775" max="10775" width="12.28515625" style="1" customWidth="1"/>
    <col min="10776" max="10777" width="11.140625" style="1" customWidth="1"/>
    <col min="10778" max="10778" width="12.42578125" style="1" customWidth="1"/>
    <col min="10779" max="10779" width="11.42578125" style="1" customWidth="1"/>
    <col min="10780" max="10780" width="13.5703125" style="1" customWidth="1"/>
    <col min="10781" max="11018" width="11.5703125" style="1"/>
    <col min="11019" max="11019" width="23.140625" style="1" customWidth="1"/>
    <col min="11020" max="11020" width="42.85546875" style="1" customWidth="1"/>
    <col min="11021" max="11021" width="11.5703125" style="1"/>
    <col min="11022" max="11022" width="11.28515625" style="1" customWidth="1"/>
    <col min="11023" max="11023" width="12.85546875" style="1" customWidth="1"/>
    <col min="11024" max="11024" width="12.140625" style="1" customWidth="1"/>
    <col min="11025" max="11025" width="11.7109375" style="1" customWidth="1"/>
    <col min="11026" max="11026" width="11.42578125" style="1" customWidth="1"/>
    <col min="11027" max="11027" width="12.7109375" style="1" customWidth="1"/>
    <col min="11028" max="11028" width="4.140625" style="1" customWidth="1"/>
    <col min="11029" max="11029" width="45.28515625" style="1" customWidth="1"/>
    <col min="11030" max="11030" width="14.85546875" style="1" customWidth="1"/>
    <col min="11031" max="11031" width="12.28515625" style="1" customWidth="1"/>
    <col min="11032" max="11033" width="11.140625" style="1" customWidth="1"/>
    <col min="11034" max="11034" width="12.42578125" style="1" customWidth="1"/>
    <col min="11035" max="11035" width="11.42578125" style="1" customWidth="1"/>
    <col min="11036" max="11036" width="13.5703125" style="1" customWidth="1"/>
    <col min="11037" max="11274" width="11.5703125" style="1"/>
    <col min="11275" max="11275" width="23.140625" style="1" customWidth="1"/>
    <col min="11276" max="11276" width="42.85546875" style="1" customWidth="1"/>
    <col min="11277" max="11277" width="11.5703125" style="1"/>
    <col min="11278" max="11278" width="11.28515625" style="1" customWidth="1"/>
    <col min="11279" max="11279" width="12.85546875" style="1" customWidth="1"/>
    <col min="11280" max="11280" width="12.140625" style="1" customWidth="1"/>
    <col min="11281" max="11281" width="11.7109375" style="1" customWidth="1"/>
    <col min="11282" max="11282" width="11.42578125" style="1" customWidth="1"/>
    <col min="11283" max="11283" width="12.7109375" style="1" customWidth="1"/>
    <col min="11284" max="11284" width="4.140625" style="1" customWidth="1"/>
    <col min="11285" max="11285" width="45.28515625" style="1" customWidth="1"/>
    <col min="11286" max="11286" width="14.85546875" style="1" customWidth="1"/>
    <col min="11287" max="11287" width="12.28515625" style="1" customWidth="1"/>
    <col min="11288" max="11289" width="11.140625" style="1" customWidth="1"/>
    <col min="11290" max="11290" width="12.42578125" style="1" customWidth="1"/>
    <col min="11291" max="11291" width="11.42578125" style="1" customWidth="1"/>
    <col min="11292" max="11292" width="13.5703125" style="1" customWidth="1"/>
    <col min="11293" max="11530" width="11.5703125" style="1"/>
    <col min="11531" max="11531" width="23.140625" style="1" customWidth="1"/>
    <col min="11532" max="11532" width="42.85546875" style="1" customWidth="1"/>
    <col min="11533" max="11533" width="11.5703125" style="1"/>
    <col min="11534" max="11534" width="11.28515625" style="1" customWidth="1"/>
    <col min="11535" max="11535" width="12.85546875" style="1" customWidth="1"/>
    <col min="11536" max="11536" width="12.140625" style="1" customWidth="1"/>
    <col min="11537" max="11537" width="11.7109375" style="1" customWidth="1"/>
    <col min="11538" max="11538" width="11.42578125" style="1" customWidth="1"/>
    <col min="11539" max="11539" width="12.7109375" style="1" customWidth="1"/>
    <col min="11540" max="11540" width="4.140625" style="1" customWidth="1"/>
    <col min="11541" max="11541" width="45.28515625" style="1" customWidth="1"/>
    <col min="11542" max="11542" width="14.85546875" style="1" customWidth="1"/>
    <col min="11543" max="11543" width="12.28515625" style="1" customWidth="1"/>
    <col min="11544" max="11545" width="11.140625" style="1" customWidth="1"/>
    <col min="11546" max="11546" width="12.42578125" style="1" customWidth="1"/>
    <col min="11547" max="11547" width="11.42578125" style="1" customWidth="1"/>
    <col min="11548" max="11548" width="13.5703125" style="1" customWidth="1"/>
    <col min="11549" max="11786" width="11.5703125" style="1"/>
    <col min="11787" max="11787" width="23.140625" style="1" customWidth="1"/>
    <col min="11788" max="11788" width="42.85546875" style="1" customWidth="1"/>
    <col min="11789" max="11789" width="11.5703125" style="1"/>
    <col min="11790" max="11790" width="11.28515625" style="1" customWidth="1"/>
    <col min="11791" max="11791" width="12.85546875" style="1" customWidth="1"/>
    <col min="11792" max="11792" width="12.140625" style="1" customWidth="1"/>
    <col min="11793" max="11793" width="11.7109375" style="1" customWidth="1"/>
    <col min="11794" max="11794" width="11.42578125" style="1" customWidth="1"/>
    <col min="11795" max="11795" width="12.7109375" style="1" customWidth="1"/>
    <col min="11796" max="11796" width="4.140625" style="1" customWidth="1"/>
    <col min="11797" max="11797" width="45.28515625" style="1" customWidth="1"/>
    <col min="11798" max="11798" width="14.85546875" style="1" customWidth="1"/>
    <col min="11799" max="11799" width="12.28515625" style="1" customWidth="1"/>
    <col min="11800" max="11801" width="11.140625" style="1" customWidth="1"/>
    <col min="11802" max="11802" width="12.42578125" style="1" customWidth="1"/>
    <col min="11803" max="11803" width="11.42578125" style="1" customWidth="1"/>
    <col min="11804" max="11804" width="13.5703125" style="1" customWidth="1"/>
    <col min="11805" max="12042" width="11.5703125" style="1"/>
    <col min="12043" max="12043" width="23.140625" style="1" customWidth="1"/>
    <col min="12044" max="12044" width="42.85546875" style="1" customWidth="1"/>
    <col min="12045" max="12045" width="11.5703125" style="1"/>
    <col min="12046" max="12046" width="11.28515625" style="1" customWidth="1"/>
    <col min="12047" max="12047" width="12.85546875" style="1" customWidth="1"/>
    <col min="12048" max="12048" width="12.140625" style="1" customWidth="1"/>
    <col min="12049" max="12049" width="11.7109375" style="1" customWidth="1"/>
    <col min="12050" max="12050" width="11.42578125" style="1" customWidth="1"/>
    <col min="12051" max="12051" width="12.7109375" style="1" customWidth="1"/>
    <col min="12052" max="12052" width="4.140625" style="1" customWidth="1"/>
    <col min="12053" max="12053" width="45.28515625" style="1" customWidth="1"/>
    <col min="12054" max="12054" width="14.85546875" style="1" customWidth="1"/>
    <col min="12055" max="12055" width="12.28515625" style="1" customWidth="1"/>
    <col min="12056" max="12057" width="11.140625" style="1" customWidth="1"/>
    <col min="12058" max="12058" width="12.42578125" style="1" customWidth="1"/>
    <col min="12059" max="12059" width="11.42578125" style="1" customWidth="1"/>
    <col min="12060" max="12060" width="13.5703125" style="1" customWidth="1"/>
    <col min="12061" max="12298" width="11.5703125" style="1"/>
    <col min="12299" max="12299" width="23.140625" style="1" customWidth="1"/>
    <col min="12300" max="12300" width="42.85546875" style="1" customWidth="1"/>
    <col min="12301" max="12301" width="11.5703125" style="1"/>
    <col min="12302" max="12302" width="11.28515625" style="1" customWidth="1"/>
    <col min="12303" max="12303" width="12.85546875" style="1" customWidth="1"/>
    <col min="12304" max="12304" width="12.140625" style="1" customWidth="1"/>
    <col min="12305" max="12305" width="11.7109375" style="1" customWidth="1"/>
    <col min="12306" max="12306" width="11.42578125" style="1" customWidth="1"/>
    <col min="12307" max="12307" width="12.7109375" style="1" customWidth="1"/>
    <col min="12308" max="12308" width="4.140625" style="1" customWidth="1"/>
    <col min="12309" max="12309" width="45.28515625" style="1" customWidth="1"/>
    <col min="12310" max="12310" width="14.85546875" style="1" customWidth="1"/>
    <col min="12311" max="12311" width="12.28515625" style="1" customWidth="1"/>
    <col min="12312" max="12313" width="11.140625" style="1" customWidth="1"/>
    <col min="12314" max="12314" width="12.42578125" style="1" customWidth="1"/>
    <col min="12315" max="12315" width="11.42578125" style="1" customWidth="1"/>
    <col min="12316" max="12316" width="13.5703125" style="1" customWidth="1"/>
    <col min="12317" max="12554" width="11.5703125" style="1"/>
    <col min="12555" max="12555" width="23.140625" style="1" customWidth="1"/>
    <col min="12556" max="12556" width="42.85546875" style="1" customWidth="1"/>
    <col min="12557" max="12557" width="11.5703125" style="1"/>
    <col min="12558" max="12558" width="11.28515625" style="1" customWidth="1"/>
    <col min="12559" max="12559" width="12.85546875" style="1" customWidth="1"/>
    <col min="12560" max="12560" width="12.140625" style="1" customWidth="1"/>
    <col min="12561" max="12561" width="11.7109375" style="1" customWidth="1"/>
    <col min="12562" max="12562" width="11.42578125" style="1" customWidth="1"/>
    <col min="12563" max="12563" width="12.7109375" style="1" customWidth="1"/>
    <col min="12564" max="12564" width="4.140625" style="1" customWidth="1"/>
    <col min="12565" max="12565" width="45.28515625" style="1" customWidth="1"/>
    <col min="12566" max="12566" width="14.85546875" style="1" customWidth="1"/>
    <col min="12567" max="12567" width="12.28515625" style="1" customWidth="1"/>
    <col min="12568" max="12569" width="11.140625" style="1" customWidth="1"/>
    <col min="12570" max="12570" width="12.42578125" style="1" customWidth="1"/>
    <col min="12571" max="12571" width="11.42578125" style="1" customWidth="1"/>
    <col min="12572" max="12572" width="13.5703125" style="1" customWidth="1"/>
    <col min="12573" max="12810" width="11.5703125" style="1"/>
    <col min="12811" max="12811" width="23.140625" style="1" customWidth="1"/>
    <col min="12812" max="12812" width="42.85546875" style="1" customWidth="1"/>
    <col min="12813" max="12813" width="11.5703125" style="1"/>
    <col min="12814" max="12814" width="11.28515625" style="1" customWidth="1"/>
    <col min="12815" max="12815" width="12.85546875" style="1" customWidth="1"/>
    <col min="12816" max="12816" width="12.140625" style="1" customWidth="1"/>
    <col min="12817" max="12817" width="11.7109375" style="1" customWidth="1"/>
    <col min="12818" max="12818" width="11.42578125" style="1" customWidth="1"/>
    <col min="12819" max="12819" width="12.7109375" style="1" customWidth="1"/>
    <col min="12820" max="12820" width="4.140625" style="1" customWidth="1"/>
    <col min="12821" max="12821" width="45.28515625" style="1" customWidth="1"/>
    <col min="12822" max="12822" width="14.85546875" style="1" customWidth="1"/>
    <col min="12823" max="12823" width="12.28515625" style="1" customWidth="1"/>
    <col min="12824" max="12825" width="11.140625" style="1" customWidth="1"/>
    <col min="12826" max="12826" width="12.42578125" style="1" customWidth="1"/>
    <col min="12827" max="12827" width="11.42578125" style="1" customWidth="1"/>
    <col min="12828" max="12828" width="13.5703125" style="1" customWidth="1"/>
    <col min="12829" max="13066" width="11.5703125" style="1"/>
    <col min="13067" max="13067" width="23.140625" style="1" customWidth="1"/>
    <col min="13068" max="13068" width="42.85546875" style="1" customWidth="1"/>
    <col min="13069" max="13069" width="11.5703125" style="1"/>
    <col min="13070" max="13070" width="11.28515625" style="1" customWidth="1"/>
    <col min="13071" max="13071" width="12.85546875" style="1" customWidth="1"/>
    <col min="13072" max="13072" width="12.140625" style="1" customWidth="1"/>
    <col min="13073" max="13073" width="11.7109375" style="1" customWidth="1"/>
    <col min="13074" max="13074" width="11.42578125" style="1" customWidth="1"/>
    <col min="13075" max="13075" width="12.7109375" style="1" customWidth="1"/>
    <col min="13076" max="13076" width="4.140625" style="1" customWidth="1"/>
    <col min="13077" max="13077" width="45.28515625" style="1" customWidth="1"/>
    <col min="13078" max="13078" width="14.85546875" style="1" customWidth="1"/>
    <col min="13079" max="13079" width="12.28515625" style="1" customWidth="1"/>
    <col min="13080" max="13081" width="11.140625" style="1" customWidth="1"/>
    <col min="13082" max="13082" width="12.42578125" style="1" customWidth="1"/>
    <col min="13083" max="13083" width="11.42578125" style="1" customWidth="1"/>
    <col min="13084" max="13084" width="13.5703125" style="1" customWidth="1"/>
    <col min="13085" max="13322" width="11.5703125" style="1"/>
    <col min="13323" max="13323" width="23.140625" style="1" customWidth="1"/>
    <col min="13324" max="13324" width="42.85546875" style="1" customWidth="1"/>
    <col min="13325" max="13325" width="11.5703125" style="1"/>
    <col min="13326" max="13326" width="11.28515625" style="1" customWidth="1"/>
    <col min="13327" max="13327" width="12.85546875" style="1" customWidth="1"/>
    <col min="13328" max="13328" width="12.140625" style="1" customWidth="1"/>
    <col min="13329" max="13329" width="11.7109375" style="1" customWidth="1"/>
    <col min="13330" max="13330" width="11.42578125" style="1" customWidth="1"/>
    <col min="13331" max="13331" width="12.7109375" style="1" customWidth="1"/>
    <col min="13332" max="13332" width="4.140625" style="1" customWidth="1"/>
    <col min="13333" max="13333" width="45.28515625" style="1" customWidth="1"/>
    <col min="13334" max="13334" width="14.85546875" style="1" customWidth="1"/>
    <col min="13335" max="13335" width="12.28515625" style="1" customWidth="1"/>
    <col min="13336" max="13337" width="11.140625" style="1" customWidth="1"/>
    <col min="13338" max="13338" width="12.42578125" style="1" customWidth="1"/>
    <col min="13339" max="13339" width="11.42578125" style="1" customWidth="1"/>
    <col min="13340" max="13340" width="13.5703125" style="1" customWidth="1"/>
    <col min="13341" max="13578" width="11.5703125" style="1"/>
    <col min="13579" max="13579" width="23.140625" style="1" customWidth="1"/>
    <col min="13580" max="13580" width="42.85546875" style="1" customWidth="1"/>
    <col min="13581" max="13581" width="11.5703125" style="1"/>
    <col min="13582" max="13582" width="11.28515625" style="1" customWidth="1"/>
    <col min="13583" max="13583" width="12.85546875" style="1" customWidth="1"/>
    <col min="13584" max="13584" width="12.140625" style="1" customWidth="1"/>
    <col min="13585" max="13585" width="11.7109375" style="1" customWidth="1"/>
    <col min="13586" max="13586" width="11.42578125" style="1" customWidth="1"/>
    <col min="13587" max="13587" width="12.7109375" style="1" customWidth="1"/>
    <col min="13588" max="13588" width="4.140625" style="1" customWidth="1"/>
    <col min="13589" max="13589" width="45.28515625" style="1" customWidth="1"/>
    <col min="13590" max="13590" width="14.85546875" style="1" customWidth="1"/>
    <col min="13591" max="13591" width="12.28515625" style="1" customWidth="1"/>
    <col min="13592" max="13593" width="11.140625" style="1" customWidth="1"/>
    <col min="13594" max="13594" width="12.42578125" style="1" customWidth="1"/>
    <col min="13595" max="13595" width="11.42578125" style="1" customWidth="1"/>
    <col min="13596" max="13596" width="13.5703125" style="1" customWidth="1"/>
    <col min="13597" max="13834" width="11.5703125" style="1"/>
    <col min="13835" max="13835" width="23.140625" style="1" customWidth="1"/>
    <col min="13836" max="13836" width="42.85546875" style="1" customWidth="1"/>
    <col min="13837" max="13837" width="11.5703125" style="1"/>
    <col min="13838" max="13838" width="11.28515625" style="1" customWidth="1"/>
    <col min="13839" max="13839" width="12.85546875" style="1" customWidth="1"/>
    <col min="13840" max="13840" width="12.140625" style="1" customWidth="1"/>
    <col min="13841" max="13841" width="11.7109375" style="1" customWidth="1"/>
    <col min="13842" max="13842" width="11.42578125" style="1" customWidth="1"/>
    <col min="13843" max="13843" width="12.7109375" style="1" customWidth="1"/>
    <col min="13844" max="13844" width="4.140625" style="1" customWidth="1"/>
    <col min="13845" max="13845" width="45.28515625" style="1" customWidth="1"/>
    <col min="13846" max="13846" width="14.85546875" style="1" customWidth="1"/>
    <col min="13847" max="13847" width="12.28515625" style="1" customWidth="1"/>
    <col min="13848" max="13849" width="11.140625" style="1" customWidth="1"/>
    <col min="13850" max="13850" width="12.42578125" style="1" customWidth="1"/>
    <col min="13851" max="13851" width="11.42578125" style="1" customWidth="1"/>
    <col min="13852" max="13852" width="13.5703125" style="1" customWidth="1"/>
    <col min="13853" max="14090" width="11.5703125" style="1"/>
    <col min="14091" max="14091" width="23.140625" style="1" customWidth="1"/>
    <col min="14092" max="14092" width="42.85546875" style="1" customWidth="1"/>
    <col min="14093" max="14093" width="11.5703125" style="1"/>
    <col min="14094" max="14094" width="11.28515625" style="1" customWidth="1"/>
    <col min="14095" max="14095" width="12.85546875" style="1" customWidth="1"/>
    <col min="14096" max="14096" width="12.140625" style="1" customWidth="1"/>
    <col min="14097" max="14097" width="11.7109375" style="1" customWidth="1"/>
    <col min="14098" max="14098" width="11.42578125" style="1" customWidth="1"/>
    <col min="14099" max="14099" width="12.7109375" style="1" customWidth="1"/>
    <col min="14100" max="14100" width="4.140625" style="1" customWidth="1"/>
    <col min="14101" max="14101" width="45.28515625" style="1" customWidth="1"/>
    <col min="14102" max="14102" width="14.85546875" style="1" customWidth="1"/>
    <col min="14103" max="14103" width="12.28515625" style="1" customWidth="1"/>
    <col min="14104" max="14105" width="11.140625" style="1" customWidth="1"/>
    <col min="14106" max="14106" width="12.42578125" style="1" customWidth="1"/>
    <col min="14107" max="14107" width="11.42578125" style="1" customWidth="1"/>
    <col min="14108" max="14108" width="13.5703125" style="1" customWidth="1"/>
    <col min="14109" max="14346" width="11.5703125" style="1"/>
    <col min="14347" max="14347" width="23.140625" style="1" customWidth="1"/>
    <col min="14348" max="14348" width="42.85546875" style="1" customWidth="1"/>
    <col min="14349" max="14349" width="11.5703125" style="1"/>
    <col min="14350" max="14350" width="11.28515625" style="1" customWidth="1"/>
    <col min="14351" max="14351" width="12.85546875" style="1" customWidth="1"/>
    <col min="14352" max="14352" width="12.140625" style="1" customWidth="1"/>
    <col min="14353" max="14353" width="11.7109375" style="1" customWidth="1"/>
    <col min="14354" max="14354" width="11.42578125" style="1" customWidth="1"/>
    <col min="14355" max="14355" width="12.7109375" style="1" customWidth="1"/>
    <col min="14356" max="14356" width="4.140625" style="1" customWidth="1"/>
    <col min="14357" max="14357" width="45.28515625" style="1" customWidth="1"/>
    <col min="14358" max="14358" width="14.85546875" style="1" customWidth="1"/>
    <col min="14359" max="14359" width="12.28515625" style="1" customWidth="1"/>
    <col min="14360" max="14361" width="11.140625" style="1" customWidth="1"/>
    <col min="14362" max="14362" width="12.42578125" style="1" customWidth="1"/>
    <col min="14363" max="14363" width="11.42578125" style="1" customWidth="1"/>
    <col min="14364" max="14364" width="13.5703125" style="1" customWidth="1"/>
    <col min="14365" max="14602" width="11.5703125" style="1"/>
    <col min="14603" max="14603" width="23.140625" style="1" customWidth="1"/>
    <col min="14604" max="14604" width="42.85546875" style="1" customWidth="1"/>
    <col min="14605" max="14605" width="11.5703125" style="1"/>
    <col min="14606" max="14606" width="11.28515625" style="1" customWidth="1"/>
    <col min="14607" max="14607" width="12.85546875" style="1" customWidth="1"/>
    <col min="14608" max="14608" width="12.140625" style="1" customWidth="1"/>
    <col min="14609" max="14609" width="11.7109375" style="1" customWidth="1"/>
    <col min="14610" max="14610" width="11.42578125" style="1" customWidth="1"/>
    <col min="14611" max="14611" width="12.7109375" style="1" customWidth="1"/>
    <col min="14612" max="14612" width="4.140625" style="1" customWidth="1"/>
    <col min="14613" max="14613" width="45.28515625" style="1" customWidth="1"/>
    <col min="14614" max="14614" width="14.85546875" style="1" customWidth="1"/>
    <col min="14615" max="14615" width="12.28515625" style="1" customWidth="1"/>
    <col min="14616" max="14617" width="11.140625" style="1" customWidth="1"/>
    <col min="14618" max="14618" width="12.42578125" style="1" customWidth="1"/>
    <col min="14619" max="14619" width="11.42578125" style="1" customWidth="1"/>
    <col min="14620" max="14620" width="13.5703125" style="1" customWidth="1"/>
    <col min="14621" max="14858" width="11.5703125" style="1"/>
    <col min="14859" max="14859" width="23.140625" style="1" customWidth="1"/>
    <col min="14860" max="14860" width="42.85546875" style="1" customWidth="1"/>
    <col min="14861" max="14861" width="11.5703125" style="1"/>
    <col min="14862" max="14862" width="11.28515625" style="1" customWidth="1"/>
    <col min="14863" max="14863" width="12.85546875" style="1" customWidth="1"/>
    <col min="14864" max="14864" width="12.140625" style="1" customWidth="1"/>
    <col min="14865" max="14865" width="11.7109375" style="1" customWidth="1"/>
    <col min="14866" max="14866" width="11.42578125" style="1" customWidth="1"/>
    <col min="14867" max="14867" width="12.7109375" style="1" customWidth="1"/>
    <col min="14868" max="14868" width="4.140625" style="1" customWidth="1"/>
    <col min="14869" max="14869" width="45.28515625" style="1" customWidth="1"/>
    <col min="14870" max="14870" width="14.85546875" style="1" customWidth="1"/>
    <col min="14871" max="14871" width="12.28515625" style="1" customWidth="1"/>
    <col min="14872" max="14873" width="11.140625" style="1" customWidth="1"/>
    <col min="14874" max="14874" width="12.42578125" style="1" customWidth="1"/>
    <col min="14875" max="14875" width="11.42578125" style="1" customWidth="1"/>
    <col min="14876" max="14876" width="13.5703125" style="1" customWidth="1"/>
    <col min="14877" max="15114" width="11.5703125" style="1"/>
    <col min="15115" max="15115" width="23.140625" style="1" customWidth="1"/>
    <col min="15116" max="15116" width="42.85546875" style="1" customWidth="1"/>
    <col min="15117" max="15117" width="11.5703125" style="1"/>
    <col min="15118" max="15118" width="11.28515625" style="1" customWidth="1"/>
    <col min="15119" max="15119" width="12.85546875" style="1" customWidth="1"/>
    <col min="15120" max="15120" width="12.140625" style="1" customWidth="1"/>
    <col min="15121" max="15121" width="11.7109375" style="1" customWidth="1"/>
    <col min="15122" max="15122" width="11.42578125" style="1" customWidth="1"/>
    <col min="15123" max="15123" width="12.7109375" style="1" customWidth="1"/>
    <col min="15124" max="15124" width="4.140625" style="1" customWidth="1"/>
    <col min="15125" max="15125" width="45.28515625" style="1" customWidth="1"/>
    <col min="15126" max="15126" width="14.85546875" style="1" customWidth="1"/>
    <col min="15127" max="15127" width="12.28515625" style="1" customWidth="1"/>
    <col min="15128" max="15129" width="11.140625" style="1" customWidth="1"/>
    <col min="15130" max="15130" width="12.42578125" style="1" customWidth="1"/>
    <col min="15131" max="15131" width="11.42578125" style="1" customWidth="1"/>
    <col min="15132" max="15132" width="13.5703125" style="1" customWidth="1"/>
    <col min="15133" max="15370" width="11.5703125" style="1"/>
    <col min="15371" max="15371" width="23.140625" style="1" customWidth="1"/>
    <col min="15372" max="15372" width="42.85546875" style="1" customWidth="1"/>
    <col min="15373" max="15373" width="11.5703125" style="1"/>
    <col min="15374" max="15374" width="11.28515625" style="1" customWidth="1"/>
    <col min="15375" max="15375" width="12.85546875" style="1" customWidth="1"/>
    <col min="15376" max="15376" width="12.140625" style="1" customWidth="1"/>
    <col min="15377" max="15377" width="11.7109375" style="1" customWidth="1"/>
    <col min="15378" max="15378" width="11.42578125" style="1" customWidth="1"/>
    <col min="15379" max="15379" width="12.7109375" style="1" customWidth="1"/>
    <col min="15380" max="15380" width="4.140625" style="1" customWidth="1"/>
    <col min="15381" max="15381" width="45.28515625" style="1" customWidth="1"/>
    <col min="15382" max="15382" width="14.85546875" style="1" customWidth="1"/>
    <col min="15383" max="15383" width="12.28515625" style="1" customWidth="1"/>
    <col min="15384" max="15385" width="11.140625" style="1" customWidth="1"/>
    <col min="15386" max="15386" width="12.42578125" style="1" customWidth="1"/>
    <col min="15387" max="15387" width="11.42578125" style="1" customWidth="1"/>
    <col min="15388" max="15388" width="13.5703125" style="1" customWidth="1"/>
    <col min="15389" max="15626" width="11.5703125" style="1"/>
    <col min="15627" max="15627" width="23.140625" style="1" customWidth="1"/>
    <col min="15628" max="15628" width="42.85546875" style="1" customWidth="1"/>
    <col min="15629" max="15629" width="11.5703125" style="1"/>
    <col min="15630" max="15630" width="11.28515625" style="1" customWidth="1"/>
    <col min="15631" max="15631" width="12.85546875" style="1" customWidth="1"/>
    <col min="15632" max="15632" width="12.140625" style="1" customWidth="1"/>
    <col min="15633" max="15633" width="11.7109375" style="1" customWidth="1"/>
    <col min="15634" max="15634" width="11.42578125" style="1" customWidth="1"/>
    <col min="15635" max="15635" width="12.7109375" style="1" customWidth="1"/>
    <col min="15636" max="15636" width="4.140625" style="1" customWidth="1"/>
    <col min="15637" max="15637" width="45.28515625" style="1" customWidth="1"/>
    <col min="15638" max="15638" width="14.85546875" style="1" customWidth="1"/>
    <col min="15639" max="15639" width="12.28515625" style="1" customWidth="1"/>
    <col min="15640" max="15641" width="11.140625" style="1" customWidth="1"/>
    <col min="15642" max="15642" width="12.42578125" style="1" customWidth="1"/>
    <col min="15643" max="15643" width="11.42578125" style="1" customWidth="1"/>
    <col min="15644" max="15644" width="13.5703125" style="1" customWidth="1"/>
    <col min="15645" max="15882" width="11.5703125" style="1"/>
    <col min="15883" max="15883" width="23.140625" style="1" customWidth="1"/>
    <col min="15884" max="15884" width="42.85546875" style="1" customWidth="1"/>
    <col min="15885" max="15885" width="11.5703125" style="1"/>
    <col min="15886" max="15886" width="11.28515625" style="1" customWidth="1"/>
    <col min="15887" max="15887" width="12.85546875" style="1" customWidth="1"/>
    <col min="15888" max="15888" width="12.140625" style="1" customWidth="1"/>
    <col min="15889" max="15889" width="11.7109375" style="1" customWidth="1"/>
    <col min="15890" max="15890" width="11.42578125" style="1" customWidth="1"/>
    <col min="15891" max="15891" width="12.7109375" style="1" customWidth="1"/>
    <col min="15892" max="15892" width="4.140625" style="1" customWidth="1"/>
    <col min="15893" max="15893" width="45.28515625" style="1" customWidth="1"/>
    <col min="15894" max="15894" width="14.85546875" style="1" customWidth="1"/>
    <col min="15895" max="15895" width="12.28515625" style="1" customWidth="1"/>
    <col min="15896" max="15897" width="11.140625" style="1" customWidth="1"/>
    <col min="15898" max="15898" width="12.42578125" style="1" customWidth="1"/>
    <col min="15899" max="15899" width="11.42578125" style="1" customWidth="1"/>
    <col min="15900" max="15900" width="13.5703125" style="1" customWidth="1"/>
    <col min="15901" max="16138" width="11.5703125" style="1"/>
    <col min="16139" max="16139" width="23.140625" style="1" customWidth="1"/>
    <col min="16140" max="16140" width="42.85546875" style="1" customWidth="1"/>
    <col min="16141" max="16141" width="11.5703125" style="1"/>
    <col min="16142" max="16142" width="11.28515625" style="1" customWidth="1"/>
    <col min="16143" max="16143" width="12.85546875" style="1" customWidth="1"/>
    <col min="16144" max="16144" width="12.140625" style="1" customWidth="1"/>
    <col min="16145" max="16145" width="11.7109375" style="1" customWidth="1"/>
    <col min="16146" max="16146" width="11.42578125" style="1" customWidth="1"/>
    <col min="16147" max="16147" width="12.7109375" style="1" customWidth="1"/>
    <col min="16148" max="16148" width="4.140625" style="1" customWidth="1"/>
    <col min="16149" max="16149" width="45.28515625" style="1" customWidth="1"/>
    <col min="16150" max="16150" width="14.85546875" style="1" customWidth="1"/>
    <col min="16151" max="16151" width="12.28515625" style="1" customWidth="1"/>
    <col min="16152" max="16153" width="11.140625" style="1" customWidth="1"/>
    <col min="16154" max="16154" width="12.42578125" style="1" customWidth="1"/>
    <col min="16155" max="16155" width="11.42578125" style="1" customWidth="1"/>
    <col min="16156" max="16156" width="13.5703125" style="1" customWidth="1"/>
    <col min="16157" max="16384" width="11.5703125" style="1"/>
  </cols>
  <sheetData>
    <row r="1" spans="1:38" ht="18.75" x14ac:dyDescent="0.3">
      <c r="K1" s="65"/>
      <c r="L1" s="65" t="s">
        <v>1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58"/>
      <c r="Z1" s="58"/>
      <c r="AA1" s="57"/>
      <c r="AB1" s="57"/>
    </row>
    <row r="2" spans="1:38" ht="18.75" x14ac:dyDescent="0.3">
      <c r="A2" s="66"/>
      <c r="B2" s="65" t="s">
        <v>0</v>
      </c>
      <c r="C2" s="66"/>
      <c r="D2" s="66"/>
      <c r="E2" s="66"/>
      <c r="F2" s="66"/>
      <c r="G2" s="66"/>
      <c r="H2" s="48"/>
      <c r="I2" s="11"/>
      <c r="K2" s="65" t="s">
        <v>2</v>
      </c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58"/>
      <c r="Z2" s="58"/>
      <c r="AA2" s="57"/>
      <c r="AB2" s="57"/>
    </row>
    <row r="3" spans="1:38" ht="18.75" x14ac:dyDescent="0.3">
      <c r="A3" s="65" t="s">
        <v>2</v>
      </c>
      <c r="B3" s="65"/>
      <c r="C3" s="65"/>
      <c r="D3" s="65"/>
      <c r="E3" s="65"/>
      <c r="F3" s="65"/>
      <c r="G3" s="66"/>
      <c r="H3" s="48"/>
      <c r="I3" s="11"/>
      <c r="K3" s="65" t="s">
        <v>3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58"/>
      <c r="Z3" s="58"/>
      <c r="AA3" s="57"/>
      <c r="AB3" s="57"/>
    </row>
    <row r="4" spans="1:38" ht="18.75" x14ac:dyDescent="0.3">
      <c r="A4" s="65" t="s">
        <v>3</v>
      </c>
      <c r="B4" s="65"/>
      <c r="C4" s="65"/>
      <c r="D4" s="65"/>
      <c r="E4" s="65"/>
      <c r="F4" s="65"/>
      <c r="G4" s="66"/>
      <c r="H4" s="48"/>
      <c r="I4" s="11"/>
      <c r="K4" s="65" t="s">
        <v>211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58"/>
      <c r="Z4" s="58"/>
      <c r="AA4" s="57"/>
      <c r="AB4" s="57"/>
    </row>
    <row r="5" spans="1:38" ht="18.75" x14ac:dyDescent="0.3">
      <c r="A5" s="65" t="s">
        <v>211</v>
      </c>
      <c r="B5" s="65"/>
      <c r="C5" s="65"/>
      <c r="D5" s="65"/>
      <c r="E5" s="65"/>
      <c r="F5" s="65"/>
      <c r="G5" s="66"/>
      <c r="H5" s="48"/>
      <c r="I5" s="11"/>
      <c r="K5" s="65" t="s">
        <v>105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58"/>
      <c r="Z5" s="58"/>
      <c r="AA5" s="57"/>
      <c r="AB5" s="57"/>
    </row>
    <row r="6" spans="1:38" ht="18.75" x14ac:dyDescent="0.3">
      <c r="A6" s="65" t="s">
        <v>105</v>
      </c>
      <c r="B6" s="65"/>
      <c r="C6" s="65"/>
      <c r="D6" s="65"/>
      <c r="E6" s="65"/>
      <c r="F6" s="65"/>
      <c r="G6" s="66"/>
      <c r="H6" s="48"/>
      <c r="I6" s="11"/>
      <c r="K6" s="48" t="s">
        <v>5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58"/>
      <c r="Z6" s="226"/>
      <c r="AA6" s="227"/>
      <c r="AB6" s="227"/>
      <c r="AC6" s="228"/>
      <c r="AD6" s="228"/>
      <c r="AE6" s="22"/>
      <c r="AF6" s="22"/>
      <c r="AG6" s="67"/>
      <c r="AH6" s="22"/>
      <c r="AI6" s="22"/>
      <c r="AJ6" s="22"/>
      <c r="AK6" s="22"/>
      <c r="AL6" s="22"/>
    </row>
    <row r="7" spans="1:38" ht="19.5" thickBot="1" x14ac:dyDescent="0.35">
      <c r="A7" s="65"/>
      <c r="B7" s="65" t="s">
        <v>4</v>
      </c>
      <c r="C7" s="65"/>
      <c r="D7" s="65"/>
      <c r="E7" s="65"/>
      <c r="F7" s="65"/>
      <c r="G7" s="66"/>
      <c r="H7" s="48"/>
      <c r="I7" s="68"/>
      <c r="K7" s="69"/>
      <c r="L7" s="69" t="s">
        <v>4</v>
      </c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58"/>
      <c r="Z7" s="226"/>
      <c r="AA7" s="227"/>
      <c r="AB7" s="227"/>
      <c r="AC7" s="229"/>
      <c r="AD7" s="230"/>
      <c r="AE7" s="22"/>
      <c r="AF7" s="67"/>
      <c r="AG7" s="67"/>
      <c r="AH7" s="67"/>
      <c r="AI7" s="67"/>
      <c r="AJ7" s="22"/>
      <c r="AK7" s="22"/>
      <c r="AL7" s="22"/>
    </row>
    <row r="8" spans="1:38" ht="16.5" thickBot="1" x14ac:dyDescent="0.3">
      <c r="A8" s="70" t="s">
        <v>4</v>
      </c>
      <c r="B8" s="70"/>
      <c r="C8" s="69"/>
      <c r="D8" s="69"/>
      <c r="E8" s="69"/>
      <c r="F8" s="69"/>
      <c r="G8" s="48"/>
      <c r="H8" s="48"/>
      <c r="I8" s="11"/>
      <c r="J8" s="71"/>
      <c r="K8" s="72"/>
      <c r="L8" s="73" t="s">
        <v>8</v>
      </c>
      <c r="M8" s="74" t="s">
        <v>138</v>
      </c>
      <c r="N8" s="74" t="s">
        <v>112</v>
      </c>
      <c r="O8" s="74" t="s">
        <v>112</v>
      </c>
      <c r="P8" s="74" t="s">
        <v>113</v>
      </c>
      <c r="Q8" s="74" t="s">
        <v>114</v>
      </c>
      <c r="R8" s="73" t="s">
        <v>115</v>
      </c>
      <c r="S8" s="74" t="s">
        <v>9</v>
      </c>
      <c r="T8" s="75"/>
      <c r="U8" s="76" t="s">
        <v>10</v>
      </c>
      <c r="V8" s="76"/>
      <c r="W8" s="76" t="s">
        <v>4</v>
      </c>
      <c r="X8" s="77" t="s">
        <v>4</v>
      </c>
      <c r="Z8" s="228"/>
      <c r="AA8" s="228"/>
      <c r="AB8" s="228"/>
      <c r="AC8" s="228"/>
      <c r="AD8" s="228"/>
      <c r="AE8" s="22"/>
      <c r="AF8" s="22"/>
      <c r="AG8" s="67"/>
      <c r="AH8" s="22"/>
      <c r="AI8" s="22"/>
      <c r="AJ8" s="22"/>
      <c r="AK8" s="22"/>
      <c r="AL8" s="22"/>
    </row>
    <row r="9" spans="1:38" ht="15.75" x14ac:dyDescent="0.25">
      <c r="A9" s="78" t="s">
        <v>6</v>
      </c>
      <c r="B9" s="79"/>
      <c r="C9" s="80"/>
      <c r="D9" s="80"/>
      <c r="E9" s="80"/>
      <c r="F9" s="80"/>
      <c r="G9" s="80"/>
      <c r="H9" s="81"/>
      <c r="I9" s="11"/>
      <c r="J9" s="82"/>
      <c r="K9" s="83"/>
      <c r="L9" s="84" t="s">
        <v>13</v>
      </c>
      <c r="M9" s="84" t="s">
        <v>137</v>
      </c>
      <c r="N9" s="84" t="s">
        <v>116</v>
      </c>
      <c r="O9" s="84" t="s">
        <v>116</v>
      </c>
      <c r="P9" s="84" t="s">
        <v>117</v>
      </c>
      <c r="Q9" s="84" t="s">
        <v>116</v>
      </c>
      <c r="R9" s="84" t="s">
        <v>116</v>
      </c>
      <c r="S9" s="84" t="s">
        <v>14</v>
      </c>
      <c r="T9" s="84" t="s">
        <v>15</v>
      </c>
      <c r="U9" s="84" t="s">
        <v>16</v>
      </c>
      <c r="V9" s="84" t="s">
        <v>17</v>
      </c>
      <c r="W9" s="84" t="s">
        <v>18</v>
      </c>
      <c r="X9" s="84" t="s">
        <v>19</v>
      </c>
      <c r="Z9" s="228"/>
      <c r="AA9" s="228"/>
      <c r="AB9" s="228"/>
      <c r="AC9" s="228"/>
      <c r="AD9" s="228"/>
      <c r="AE9" s="22"/>
      <c r="AF9" s="22"/>
      <c r="AG9" s="67"/>
      <c r="AH9" s="22"/>
      <c r="AI9" s="22"/>
      <c r="AJ9" s="22"/>
      <c r="AK9" s="22"/>
      <c r="AL9" s="22"/>
    </row>
    <row r="10" spans="1:38" ht="16.5" thickBot="1" x14ac:dyDescent="0.3">
      <c r="A10" s="85" t="s">
        <v>7</v>
      </c>
      <c r="B10" s="86">
        <v>1910.4</v>
      </c>
      <c r="C10" s="87"/>
      <c r="D10" s="87"/>
      <c r="E10" s="87"/>
      <c r="F10" s="87"/>
      <c r="G10" s="87"/>
      <c r="H10" s="88"/>
      <c r="I10" s="11"/>
      <c r="J10" s="82"/>
      <c r="K10" s="83"/>
      <c r="L10" s="89" t="s">
        <v>4</v>
      </c>
      <c r="M10" s="89"/>
      <c r="N10" s="89" t="s">
        <v>118</v>
      </c>
      <c r="O10" s="89" t="s">
        <v>119</v>
      </c>
      <c r="P10" s="89" t="s">
        <v>116</v>
      </c>
      <c r="Q10" s="89"/>
      <c r="R10" s="89"/>
      <c r="S10" s="89" t="s">
        <v>21</v>
      </c>
      <c r="T10" s="89"/>
      <c r="U10" s="89"/>
      <c r="V10" s="89"/>
      <c r="W10" s="89"/>
      <c r="X10" s="89"/>
      <c r="Y10" s="231" t="s">
        <v>22</v>
      </c>
      <c r="Z10" s="230"/>
      <c r="AA10" s="228"/>
      <c r="AB10" s="228"/>
      <c r="AC10" s="228"/>
      <c r="AD10" s="228"/>
      <c r="AE10" s="22"/>
      <c r="AF10" s="22"/>
      <c r="AG10" s="22"/>
      <c r="AH10" s="67"/>
      <c r="AI10" s="22"/>
      <c r="AJ10" s="22"/>
      <c r="AK10" s="22"/>
      <c r="AL10" s="22"/>
    </row>
    <row r="11" spans="1:38" ht="16.5" thickBot="1" x14ac:dyDescent="0.3">
      <c r="A11" s="90" t="s">
        <v>11</v>
      </c>
      <c r="B11" s="91" t="s">
        <v>12</v>
      </c>
      <c r="C11" s="92"/>
      <c r="D11" s="92"/>
      <c r="E11" s="92"/>
      <c r="F11" s="92"/>
      <c r="G11" s="92"/>
      <c r="H11" s="93"/>
      <c r="I11" s="11"/>
      <c r="J11" s="94"/>
      <c r="K11" s="95"/>
      <c r="L11" s="89" t="s">
        <v>24</v>
      </c>
      <c r="M11" s="89"/>
      <c r="N11" s="89" t="s">
        <v>24</v>
      </c>
      <c r="O11" s="89" t="s">
        <v>24</v>
      </c>
      <c r="P11" s="89" t="s">
        <v>24</v>
      </c>
      <c r="Q11" s="89" t="s">
        <v>24</v>
      </c>
      <c r="R11" s="89" t="s">
        <v>24</v>
      </c>
      <c r="S11" s="89" t="s">
        <v>25</v>
      </c>
      <c r="T11" s="89" t="s">
        <v>24</v>
      </c>
      <c r="U11" s="89" t="s">
        <v>24</v>
      </c>
      <c r="V11" s="89" t="s">
        <v>24</v>
      </c>
      <c r="W11" s="89" t="s">
        <v>24</v>
      </c>
      <c r="X11" s="89" t="s">
        <v>24</v>
      </c>
      <c r="Y11" s="231" t="s">
        <v>26</v>
      </c>
      <c r="Z11" s="230"/>
      <c r="AA11" s="228"/>
      <c r="AB11" s="228"/>
      <c r="AC11" s="228"/>
      <c r="AD11" s="228"/>
      <c r="AE11" s="22"/>
      <c r="AF11" s="22"/>
      <c r="AG11" s="67"/>
      <c r="AH11" s="22"/>
      <c r="AI11" s="22"/>
      <c r="AJ11" s="22"/>
      <c r="AK11" s="22"/>
      <c r="AL11" s="22"/>
    </row>
    <row r="12" spans="1:38" ht="15.75" x14ac:dyDescent="0.25">
      <c r="A12" s="96" t="s">
        <v>20</v>
      </c>
      <c r="B12" s="86">
        <v>1910.4</v>
      </c>
      <c r="C12" s="87"/>
      <c r="D12" s="87"/>
      <c r="E12" s="87"/>
      <c r="F12" s="87"/>
      <c r="G12" s="87"/>
      <c r="H12" s="88"/>
      <c r="I12" s="11"/>
      <c r="J12" s="97" t="s">
        <v>30</v>
      </c>
      <c r="K12" s="98" t="s">
        <v>212</v>
      </c>
      <c r="L12" s="99">
        <v>-19924.614999999994</v>
      </c>
      <c r="M12" s="99">
        <v>181316.18</v>
      </c>
      <c r="N12" s="99"/>
      <c r="O12" s="99"/>
      <c r="P12" s="99"/>
      <c r="Q12" s="99"/>
      <c r="R12" s="99"/>
      <c r="S12" s="100"/>
      <c r="T12" s="100"/>
      <c r="U12" s="100"/>
      <c r="V12" s="100"/>
      <c r="W12" s="100"/>
      <c r="X12" s="101"/>
      <c r="Y12" s="229" t="s">
        <v>31</v>
      </c>
      <c r="Z12" s="230"/>
      <c r="AA12" s="228"/>
      <c r="AB12" s="228"/>
      <c r="AC12" s="228"/>
      <c r="AD12" s="228"/>
      <c r="AE12" s="22"/>
      <c r="AF12" s="22"/>
      <c r="AG12" s="22"/>
      <c r="AH12" s="22"/>
      <c r="AI12" s="22"/>
      <c r="AJ12" s="22"/>
      <c r="AK12" s="22"/>
      <c r="AL12" s="22"/>
    </row>
    <row r="13" spans="1:38" ht="16.5" thickBot="1" x14ac:dyDescent="0.3">
      <c r="A13" s="102" t="s">
        <v>23</v>
      </c>
      <c r="B13" s="103">
        <v>0</v>
      </c>
      <c r="C13" s="104"/>
      <c r="D13" s="104"/>
      <c r="E13" s="104"/>
      <c r="F13" s="104"/>
      <c r="G13" s="104"/>
      <c r="H13" s="105"/>
      <c r="I13" s="11"/>
      <c r="J13" s="106" t="s">
        <v>4</v>
      </c>
      <c r="K13" s="107" t="s">
        <v>4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  <c r="Y13" s="229" t="s">
        <v>36</v>
      </c>
      <c r="Z13" s="230"/>
      <c r="AA13" s="228"/>
      <c r="AB13" s="228"/>
      <c r="AC13" s="228"/>
      <c r="AD13" s="228"/>
      <c r="AE13" s="22"/>
      <c r="AF13" s="22"/>
      <c r="AG13" s="22"/>
      <c r="AH13" s="22"/>
      <c r="AI13" s="22"/>
      <c r="AJ13" s="22"/>
      <c r="AK13" s="22"/>
      <c r="AL13" s="22"/>
    </row>
    <row r="14" spans="1:38" ht="15.75" x14ac:dyDescent="0.25">
      <c r="A14" s="110"/>
      <c r="B14" s="110"/>
      <c r="C14" s="87" t="s">
        <v>27</v>
      </c>
      <c r="D14" s="111"/>
      <c r="E14" s="112" t="s">
        <v>28</v>
      </c>
      <c r="F14" s="113"/>
      <c r="G14" s="112" t="s">
        <v>29</v>
      </c>
      <c r="H14" s="113"/>
      <c r="I14" s="68"/>
      <c r="J14" s="106">
        <v>1</v>
      </c>
      <c r="K14" s="107" t="s">
        <v>213</v>
      </c>
      <c r="L14" s="108">
        <v>142044.73199999996</v>
      </c>
      <c r="M14" s="108">
        <v>5616.6499999999942</v>
      </c>
      <c r="N14" s="108">
        <v>-1036.69</v>
      </c>
      <c r="O14" s="108">
        <v>-21986.54</v>
      </c>
      <c r="P14" s="108">
        <v>-454.79999999999995</v>
      </c>
      <c r="Q14" s="108">
        <v>-617.05000000000007</v>
      </c>
      <c r="R14" s="108">
        <v>3041.2480000000032</v>
      </c>
      <c r="S14" s="108">
        <v>-18593</v>
      </c>
      <c r="T14" s="108">
        <v>-5560.0599999999995</v>
      </c>
      <c r="U14" s="108">
        <v>0</v>
      </c>
      <c r="V14" s="108">
        <v>0</v>
      </c>
      <c r="W14" s="109">
        <v>-4572.24</v>
      </c>
      <c r="X14" s="109">
        <v>-8460.7000000000007</v>
      </c>
      <c r="Y14" s="229" t="s">
        <v>41</v>
      </c>
      <c r="Z14" s="230"/>
      <c r="AA14" s="228"/>
      <c r="AB14" s="228"/>
      <c r="AC14" s="228"/>
      <c r="AD14" s="228"/>
      <c r="AE14" s="22"/>
      <c r="AF14" s="22"/>
      <c r="AG14" s="22"/>
      <c r="AH14" s="22"/>
      <c r="AI14" s="22"/>
      <c r="AJ14" s="22"/>
      <c r="AK14" s="22"/>
      <c r="AL14" s="22"/>
    </row>
    <row r="15" spans="1:38" ht="15.75" x14ac:dyDescent="0.25">
      <c r="A15" s="114" t="s">
        <v>32</v>
      </c>
      <c r="B15" s="7" t="s">
        <v>33</v>
      </c>
      <c r="C15" s="115" t="s">
        <v>34</v>
      </c>
      <c r="D15" s="116" t="s">
        <v>35</v>
      </c>
      <c r="E15" s="117" t="s">
        <v>34</v>
      </c>
      <c r="F15" s="116" t="s">
        <v>35</v>
      </c>
      <c r="G15" s="117" t="s">
        <v>34</v>
      </c>
      <c r="H15" s="116" t="s">
        <v>35</v>
      </c>
      <c r="I15" s="68"/>
      <c r="J15" s="106"/>
      <c r="K15" s="107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  <c r="Y15" s="229" t="s">
        <v>43</v>
      </c>
      <c r="Z15" s="230"/>
      <c r="AA15" s="228"/>
      <c r="AB15" s="228"/>
      <c r="AC15" s="228"/>
      <c r="AD15" s="228"/>
      <c r="AE15" s="22"/>
      <c r="AF15" s="22"/>
      <c r="AG15" s="22"/>
      <c r="AH15" s="67"/>
      <c r="AI15" s="22"/>
      <c r="AJ15" s="22"/>
      <c r="AK15" s="22"/>
      <c r="AL15" s="22"/>
    </row>
    <row r="16" spans="1:38" ht="15.75" x14ac:dyDescent="0.25">
      <c r="A16" s="114" t="s">
        <v>37</v>
      </c>
      <c r="B16" s="114"/>
      <c r="C16" s="115" t="s">
        <v>38</v>
      </c>
      <c r="D16" s="116" t="s">
        <v>39</v>
      </c>
      <c r="E16" s="117" t="s">
        <v>38</v>
      </c>
      <c r="F16" s="116" t="s">
        <v>40</v>
      </c>
      <c r="G16" s="117" t="s">
        <v>38</v>
      </c>
      <c r="H16" s="116" t="s">
        <v>40</v>
      </c>
      <c r="I16" s="11"/>
      <c r="J16" s="106">
        <v>2</v>
      </c>
      <c r="K16" s="107" t="s">
        <v>214</v>
      </c>
      <c r="L16" s="108">
        <f>279552.49+462852.12+52727.04-0.245</f>
        <v>795131.40500000003</v>
      </c>
      <c r="M16" s="108">
        <v>34387.199999999997</v>
      </c>
      <c r="N16" s="108">
        <v>1638.12</v>
      </c>
      <c r="O16" s="108">
        <v>8128.44</v>
      </c>
      <c r="P16" s="108">
        <v>0</v>
      </c>
      <c r="Q16" s="108">
        <v>0</v>
      </c>
      <c r="R16" s="108">
        <f>19238.67+0.245</f>
        <v>19238.914999999997</v>
      </c>
      <c r="S16" s="108">
        <f t="shared" ref="S16" si="0">T16+U16+W16+X16+V16</f>
        <v>0</v>
      </c>
      <c r="T16" s="108">
        <v>0</v>
      </c>
      <c r="U16" s="108">
        <v>0</v>
      </c>
      <c r="V16" s="108">
        <v>0</v>
      </c>
      <c r="W16" s="108">
        <v>0</v>
      </c>
      <c r="X16" s="109">
        <v>0</v>
      </c>
      <c r="Y16" s="229" t="s">
        <v>44</v>
      </c>
      <c r="Z16" s="230"/>
      <c r="AA16" s="228"/>
      <c r="AB16" s="228"/>
      <c r="AC16" s="228"/>
      <c r="AD16" s="228"/>
      <c r="AE16" s="22"/>
      <c r="AF16" s="22"/>
      <c r="AG16" s="22"/>
      <c r="AH16" s="22"/>
      <c r="AI16" s="22"/>
      <c r="AJ16" s="22"/>
      <c r="AK16" s="22"/>
      <c r="AL16" s="22"/>
    </row>
    <row r="17" spans="1:38" ht="15.75" x14ac:dyDescent="0.25">
      <c r="A17" s="114"/>
      <c r="B17" s="114"/>
      <c r="C17" s="118"/>
      <c r="D17" s="116" t="s">
        <v>42</v>
      </c>
      <c r="E17" s="85"/>
      <c r="F17" s="116" t="s">
        <v>42</v>
      </c>
      <c r="G17" s="85"/>
      <c r="H17" s="116" t="s">
        <v>42</v>
      </c>
      <c r="I17" s="11"/>
      <c r="J17" s="106"/>
      <c r="K17" s="107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9"/>
      <c r="Y17" s="229" t="s">
        <v>46</v>
      </c>
      <c r="Z17" s="230"/>
      <c r="AA17" s="228"/>
      <c r="AB17" s="228"/>
      <c r="AC17" s="228"/>
      <c r="AD17" s="228"/>
      <c r="AE17" s="22"/>
      <c r="AF17" s="22"/>
      <c r="AG17" s="119"/>
      <c r="AH17" s="119"/>
      <c r="AI17" s="22"/>
      <c r="AJ17" s="22"/>
      <c r="AK17" s="22"/>
      <c r="AL17" s="22"/>
    </row>
    <row r="18" spans="1:38" ht="15.75" x14ac:dyDescent="0.25">
      <c r="A18" s="120"/>
      <c r="B18" s="120"/>
      <c r="C18" s="121" t="s">
        <v>25</v>
      </c>
      <c r="D18" s="122" t="s">
        <v>24</v>
      </c>
      <c r="E18" s="123" t="s">
        <v>25</v>
      </c>
      <c r="F18" s="122" t="s">
        <v>24</v>
      </c>
      <c r="G18" s="123" t="s">
        <v>25</v>
      </c>
      <c r="H18" s="122" t="s">
        <v>24</v>
      </c>
      <c r="I18" s="11"/>
      <c r="J18" s="106">
        <v>3</v>
      </c>
      <c r="K18" s="107" t="s">
        <v>215</v>
      </c>
      <c r="L18" s="108">
        <f>51308.63+271974.11+442428.86+1406.87</f>
        <v>767118.47</v>
      </c>
      <c r="M18" s="108">
        <v>33462.14</v>
      </c>
      <c r="N18" s="108">
        <f>599.97-28.19</f>
        <v>571.78</v>
      </c>
      <c r="O18" s="108">
        <f>360.04-1315.45</f>
        <v>-955.41000000000008</v>
      </c>
      <c r="P18" s="108">
        <f>31.65-25.61</f>
        <v>6.0399999999999991</v>
      </c>
      <c r="Q18" s="108">
        <f>19.12-37.62</f>
        <v>-18.499999999999996</v>
      </c>
      <c r="R18" s="108">
        <v>18776.32</v>
      </c>
      <c r="S18" s="108">
        <f t="shared" ref="S18" si="1">T18+U18+W18+X18+V18</f>
        <v>0</v>
      </c>
      <c r="T18" s="108">
        <v>0</v>
      </c>
      <c r="U18" s="108">
        <v>0</v>
      </c>
      <c r="V18" s="108">
        <v>0</v>
      </c>
      <c r="W18" s="108">
        <v>0</v>
      </c>
      <c r="X18" s="109">
        <v>0</v>
      </c>
      <c r="Y18" s="229" t="s">
        <v>49</v>
      </c>
      <c r="Z18" s="230"/>
      <c r="AA18" s="228"/>
      <c r="AB18" s="228"/>
      <c r="AC18" s="228"/>
      <c r="AD18" s="228"/>
      <c r="AE18" s="22"/>
      <c r="AF18" s="22"/>
      <c r="AG18" s="22"/>
      <c r="AH18" s="22"/>
      <c r="AI18" s="22"/>
      <c r="AJ18" s="22"/>
      <c r="AK18" s="22"/>
      <c r="AL18" s="22"/>
    </row>
    <row r="19" spans="1:38" ht="16.5" customHeight="1" x14ac:dyDescent="0.25">
      <c r="A19" s="124" t="s">
        <v>142</v>
      </c>
      <c r="B19" s="8" t="s">
        <v>149</v>
      </c>
      <c r="C19" s="125">
        <f>D19*12*1910.4</f>
        <v>66940.415999999997</v>
      </c>
      <c r="D19" s="126">
        <v>2.92</v>
      </c>
      <c r="E19" s="127">
        <f>F19*12*1910.4</f>
        <v>66940.415999999997</v>
      </c>
      <c r="F19" s="126">
        <v>2.92</v>
      </c>
      <c r="G19" s="127">
        <f>C19-E19</f>
        <v>0</v>
      </c>
      <c r="H19" s="126">
        <f>D19-F19</f>
        <v>0</v>
      </c>
      <c r="I19" s="128"/>
      <c r="J19" s="106"/>
      <c r="K19" s="107"/>
      <c r="L19" s="129"/>
      <c r="M19" s="129"/>
      <c r="N19" s="129"/>
      <c r="O19" s="129"/>
      <c r="P19" s="129"/>
      <c r="Q19" s="129"/>
      <c r="R19" s="129"/>
      <c r="S19" s="108"/>
      <c r="T19" s="108"/>
      <c r="U19" s="108"/>
      <c r="V19" s="108"/>
      <c r="W19" s="108"/>
      <c r="X19" s="109"/>
      <c r="Y19" s="229" t="s">
        <v>51</v>
      </c>
      <c r="Z19" s="230"/>
      <c r="AA19" s="228"/>
      <c r="AB19" s="228"/>
      <c r="AC19" s="228"/>
      <c r="AD19" s="228"/>
      <c r="AE19" s="22"/>
      <c r="AF19" s="22"/>
      <c r="AG19" s="22"/>
      <c r="AH19" s="22"/>
      <c r="AI19" s="22"/>
      <c r="AJ19" s="22"/>
      <c r="AK19" s="22"/>
      <c r="AL19" s="22"/>
    </row>
    <row r="20" spans="1:38" ht="16.5" customHeight="1" x14ac:dyDescent="0.25">
      <c r="A20" s="124" t="s">
        <v>143</v>
      </c>
      <c r="B20" s="9" t="s">
        <v>150</v>
      </c>
      <c r="C20" s="115"/>
      <c r="D20" s="116"/>
      <c r="E20" s="117"/>
      <c r="F20" s="116"/>
      <c r="G20" s="117"/>
      <c r="H20" s="116"/>
      <c r="I20" s="11"/>
      <c r="J20" s="106">
        <v>4</v>
      </c>
      <c r="K20" s="107" t="s">
        <v>216</v>
      </c>
      <c r="L20" s="108">
        <f>L14+L16-L18</f>
        <v>170057.66700000002</v>
      </c>
      <c r="M20" s="108">
        <f t="shared" ref="M20:X20" si="2">M14+M16-M18</f>
        <v>6541.7099999999919</v>
      </c>
      <c r="N20" s="108">
        <f t="shared" si="2"/>
        <v>29.649999999999864</v>
      </c>
      <c r="O20" s="108">
        <f t="shared" si="2"/>
        <v>-12902.690000000002</v>
      </c>
      <c r="P20" s="108">
        <f t="shared" si="2"/>
        <v>-460.84</v>
      </c>
      <c r="Q20" s="108">
        <f t="shared" si="2"/>
        <v>-598.55000000000007</v>
      </c>
      <c r="R20" s="108">
        <f t="shared" si="2"/>
        <v>3503.8430000000008</v>
      </c>
      <c r="S20" s="108">
        <f t="shared" si="2"/>
        <v>-18593</v>
      </c>
      <c r="T20" s="108">
        <f t="shared" si="2"/>
        <v>-5560.0599999999995</v>
      </c>
      <c r="U20" s="108">
        <f t="shared" si="2"/>
        <v>0</v>
      </c>
      <c r="V20" s="108">
        <f t="shared" si="2"/>
        <v>0</v>
      </c>
      <c r="W20" s="108">
        <f t="shared" si="2"/>
        <v>-4572.24</v>
      </c>
      <c r="X20" s="109">
        <f t="shared" si="2"/>
        <v>-8460.7000000000007</v>
      </c>
      <c r="Y20" s="229" t="s">
        <v>53</v>
      </c>
      <c r="Z20" s="230"/>
      <c r="AA20" s="228"/>
      <c r="AB20" s="228"/>
      <c r="AC20" s="228"/>
      <c r="AD20" s="228"/>
      <c r="AE20" s="22"/>
      <c r="AF20" s="22"/>
      <c r="AG20" s="22"/>
      <c r="AH20" s="22"/>
      <c r="AI20" s="22"/>
      <c r="AJ20" s="22"/>
      <c r="AK20" s="22"/>
      <c r="AL20" s="22"/>
    </row>
    <row r="21" spans="1:38" ht="16.5" customHeight="1" x14ac:dyDescent="0.25">
      <c r="A21" s="124" t="s">
        <v>144</v>
      </c>
      <c r="B21" s="9" t="s">
        <v>50</v>
      </c>
      <c r="C21" s="115"/>
      <c r="D21" s="116"/>
      <c r="E21" s="117"/>
      <c r="F21" s="116"/>
      <c r="G21" s="117"/>
      <c r="H21" s="116"/>
      <c r="I21" s="11"/>
      <c r="J21" s="106"/>
      <c r="K21" s="107"/>
      <c r="L21" s="108"/>
      <c r="M21" s="129"/>
      <c r="N21" s="129"/>
      <c r="O21" s="129"/>
      <c r="P21" s="129"/>
      <c r="Q21" s="129"/>
      <c r="R21" s="129"/>
      <c r="S21" s="108"/>
      <c r="T21" s="108"/>
      <c r="U21" s="108"/>
      <c r="V21" s="108"/>
      <c r="W21" s="108"/>
      <c r="X21" s="109"/>
      <c r="Y21" s="229" t="s">
        <v>55</v>
      </c>
      <c r="Z21" s="230"/>
      <c r="AA21" s="228"/>
      <c r="AB21" s="228"/>
      <c r="AC21" s="228"/>
      <c r="AD21" s="228"/>
      <c r="AE21" s="22"/>
      <c r="AF21" s="22"/>
      <c r="AG21" s="22"/>
      <c r="AH21" s="22"/>
      <c r="AI21" s="22"/>
      <c r="AJ21" s="22"/>
      <c r="AK21" s="22"/>
      <c r="AL21" s="22"/>
    </row>
    <row r="22" spans="1:38" ht="16.5" customHeight="1" x14ac:dyDescent="0.25">
      <c r="A22" s="6" t="s">
        <v>145</v>
      </c>
      <c r="B22" s="9" t="s">
        <v>52</v>
      </c>
      <c r="C22" s="115"/>
      <c r="D22" s="116"/>
      <c r="E22" s="117"/>
      <c r="F22" s="116"/>
      <c r="G22" s="117"/>
      <c r="H22" s="116"/>
      <c r="I22" s="11"/>
      <c r="J22" s="106">
        <v>5</v>
      </c>
      <c r="K22" s="107" t="s">
        <v>57</v>
      </c>
      <c r="L22" s="108">
        <v>780147.15</v>
      </c>
      <c r="M22" s="108">
        <v>126160.7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9"/>
      <c r="Y22" s="229" t="s">
        <v>101</v>
      </c>
      <c r="Z22" s="230"/>
      <c r="AA22" s="228"/>
      <c r="AB22" s="230"/>
      <c r="AC22" s="230"/>
      <c r="AD22" s="230"/>
      <c r="AE22" s="67"/>
      <c r="AF22" s="22"/>
      <c r="AG22" s="22"/>
      <c r="AH22" s="22"/>
      <c r="AI22" s="22"/>
      <c r="AJ22" s="22"/>
      <c r="AK22" s="22"/>
      <c r="AL22" s="22"/>
    </row>
    <row r="23" spans="1:38" ht="16.5" customHeight="1" x14ac:dyDescent="0.25">
      <c r="A23" s="130" t="s">
        <v>146</v>
      </c>
      <c r="B23" s="9" t="s">
        <v>151</v>
      </c>
      <c r="C23" s="115"/>
      <c r="D23" s="116"/>
      <c r="E23" s="117"/>
      <c r="F23" s="116"/>
      <c r="G23" s="117"/>
      <c r="H23" s="116"/>
      <c r="I23" s="11"/>
      <c r="J23" s="106">
        <v>6</v>
      </c>
      <c r="K23" s="107" t="s">
        <v>59</v>
      </c>
      <c r="L23" s="108">
        <f>L16-L22</f>
        <v>14984.255000000005</v>
      </c>
      <c r="M23" s="108">
        <f>M16-M22</f>
        <v>-91773.5</v>
      </c>
      <c r="N23" s="129"/>
      <c r="O23" s="129"/>
      <c r="P23" s="129"/>
      <c r="Q23" s="129"/>
      <c r="R23" s="129"/>
      <c r="S23" s="108"/>
      <c r="T23" s="129"/>
      <c r="U23" s="129"/>
      <c r="V23" s="129"/>
      <c r="W23" s="129"/>
      <c r="X23" s="131"/>
      <c r="Y23" s="229" t="s">
        <v>102</v>
      </c>
      <c r="Z23" s="228"/>
      <c r="AA23" s="228"/>
      <c r="AB23" s="228"/>
      <c r="AC23" s="230"/>
      <c r="AD23" s="228"/>
      <c r="AE23" s="22"/>
      <c r="AF23" s="22"/>
      <c r="AG23" s="22"/>
      <c r="AH23" s="22"/>
      <c r="AI23" s="22"/>
      <c r="AJ23" s="22"/>
      <c r="AK23" s="22"/>
      <c r="AL23" s="22"/>
    </row>
    <row r="24" spans="1:38" ht="16.5" customHeight="1" x14ac:dyDescent="0.25">
      <c r="A24" s="130" t="s">
        <v>147</v>
      </c>
      <c r="B24" s="9" t="s">
        <v>152</v>
      </c>
      <c r="C24" s="115"/>
      <c r="D24" s="116"/>
      <c r="E24" s="117"/>
      <c r="F24" s="116"/>
      <c r="G24" s="117"/>
      <c r="H24" s="116"/>
      <c r="I24" s="11"/>
      <c r="J24" s="106"/>
      <c r="K24" s="107" t="s">
        <v>61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229" t="s">
        <v>103</v>
      </c>
      <c r="Z24" s="228"/>
      <c r="AC24" s="61"/>
    </row>
    <row r="25" spans="1:38" ht="15.75" customHeight="1" x14ac:dyDescent="0.25">
      <c r="A25" s="130" t="s">
        <v>148</v>
      </c>
      <c r="B25" s="9" t="s">
        <v>153</v>
      </c>
      <c r="C25" s="115"/>
      <c r="D25" s="116"/>
      <c r="E25" s="117"/>
      <c r="F25" s="116"/>
      <c r="G25" s="117"/>
      <c r="H25" s="116"/>
      <c r="I25" s="11"/>
      <c r="J25" s="106"/>
      <c r="K25" s="107" t="s">
        <v>63</v>
      </c>
      <c r="L25" s="108"/>
      <c r="M25" s="108"/>
      <c r="N25" s="132"/>
      <c r="O25" s="132"/>
      <c r="P25" s="132"/>
      <c r="Q25" s="132"/>
      <c r="R25" s="132"/>
      <c r="S25" s="108"/>
      <c r="T25" s="108"/>
      <c r="U25" s="108"/>
      <c r="V25" s="108"/>
      <c r="W25" s="108"/>
      <c r="X25" s="109"/>
    </row>
    <row r="26" spans="1:38" ht="15.75" customHeight="1" x14ac:dyDescent="0.25">
      <c r="A26" s="114"/>
      <c r="B26" s="9" t="s">
        <v>154</v>
      </c>
      <c r="C26" s="115"/>
      <c r="D26" s="116"/>
      <c r="E26" s="117"/>
      <c r="F26" s="116"/>
      <c r="G26" s="117"/>
      <c r="H26" s="116"/>
      <c r="I26" s="11"/>
      <c r="J26" s="106" t="s">
        <v>4</v>
      </c>
      <c r="K26" s="107" t="s">
        <v>4</v>
      </c>
      <c r="L26" s="129"/>
      <c r="M26" s="129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9"/>
      <c r="AC26" s="61"/>
    </row>
    <row r="27" spans="1:38" ht="15.75" x14ac:dyDescent="0.25">
      <c r="A27" s="114"/>
      <c r="B27" s="9" t="s">
        <v>155</v>
      </c>
      <c r="C27" s="115"/>
      <c r="D27" s="116"/>
      <c r="E27" s="117"/>
      <c r="F27" s="116"/>
      <c r="G27" s="117"/>
      <c r="H27" s="116"/>
      <c r="I27" s="11"/>
      <c r="J27" s="106">
        <v>7</v>
      </c>
      <c r="K27" s="107" t="s">
        <v>64</v>
      </c>
      <c r="L27" s="108">
        <f>L18-L22</f>
        <v>-13028.680000000051</v>
      </c>
      <c r="M27" s="108">
        <f>M18-M22</f>
        <v>-92698.559999999998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9" t="s">
        <v>4</v>
      </c>
    </row>
    <row r="28" spans="1:38" ht="15.75" x14ac:dyDescent="0.25">
      <c r="A28" s="114"/>
      <c r="B28" s="9" t="s">
        <v>156</v>
      </c>
      <c r="C28" s="115"/>
      <c r="D28" s="116"/>
      <c r="E28" s="117"/>
      <c r="F28" s="116"/>
      <c r="G28" s="117"/>
      <c r="H28" s="116"/>
      <c r="I28" s="11"/>
      <c r="J28" s="106"/>
      <c r="K28" s="107" t="s">
        <v>65</v>
      </c>
      <c r="L28" s="108" t="s">
        <v>4</v>
      </c>
      <c r="M28" s="108" t="s">
        <v>4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9" t="s">
        <v>4</v>
      </c>
      <c r="Y28" s="52">
        <v>34.700000000000003</v>
      </c>
      <c r="Z28" s="52">
        <v>12</v>
      </c>
      <c r="AA28" s="52">
        <v>1910.4</v>
      </c>
      <c r="AB28" s="61">
        <f>Y28*Z28*AA28</f>
        <v>795490.56</v>
      </c>
      <c r="AG28" s="54"/>
    </row>
    <row r="29" spans="1:38" ht="15.75" x14ac:dyDescent="0.25">
      <c r="A29" s="114"/>
      <c r="B29" s="9" t="s">
        <v>157</v>
      </c>
      <c r="C29" s="115"/>
      <c r="D29" s="116"/>
      <c r="E29" s="117"/>
      <c r="F29" s="116"/>
      <c r="G29" s="117"/>
      <c r="H29" s="116"/>
      <c r="I29" s="11"/>
      <c r="J29" s="106"/>
      <c r="K29" s="133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9" t="s">
        <v>4</v>
      </c>
      <c r="AB29" s="61"/>
    </row>
    <row r="30" spans="1:38" ht="15.75" x14ac:dyDescent="0.25">
      <c r="A30" s="114"/>
      <c r="B30" s="9" t="s">
        <v>158</v>
      </c>
      <c r="C30" s="115"/>
      <c r="D30" s="116"/>
      <c r="E30" s="117"/>
      <c r="F30" s="116"/>
      <c r="G30" s="117"/>
      <c r="H30" s="116"/>
      <c r="I30" s="11"/>
      <c r="J30" s="106">
        <v>8</v>
      </c>
      <c r="K30" s="134" t="s">
        <v>217</v>
      </c>
      <c r="L30" s="135">
        <f>L12+L27</f>
        <v>-32953.295000000042</v>
      </c>
      <c r="M30" s="135">
        <f>M12+M27</f>
        <v>88617.62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9" t="s">
        <v>4</v>
      </c>
      <c r="AB30" s="61">
        <f>AB27+AB28</f>
        <v>795490.56</v>
      </c>
      <c r="AD30" s="61"/>
    </row>
    <row r="31" spans="1:38" ht="15.75" x14ac:dyDescent="0.25">
      <c r="A31" s="136" t="s">
        <v>159</v>
      </c>
      <c r="B31" s="137" t="s">
        <v>45</v>
      </c>
      <c r="C31" s="125">
        <f>D31*12*1910.4</f>
        <v>88718.975999999995</v>
      </c>
      <c r="D31" s="138">
        <v>3.87</v>
      </c>
      <c r="E31" s="127">
        <f>F31*12*1910.4</f>
        <v>88718.975999999995</v>
      </c>
      <c r="F31" s="138">
        <v>3.87</v>
      </c>
      <c r="G31" s="127">
        <f>C31-E31</f>
        <v>0</v>
      </c>
      <c r="H31" s="138">
        <f>D31-F31</f>
        <v>0</v>
      </c>
      <c r="I31" s="11"/>
      <c r="J31" s="106"/>
      <c r="K31" s="139" t="s">
        <v>4</v>
      </c>
      <c r="L31" s="140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9" t="s">
        <v>4</v>
      </c>
      <c r="Y31" s="52" t="s">
        <v>193</v>
      </c>
      <c r="AA31" s="61">
        <f>G106</f>
        <v>0</v>
      </c>
    </row>
    <row r="32" spans="1:38" ht="15.75" x14ac:dyDescent="0.25">
      <c r="A32" s="124" t="s">
        <v>160</v>
      </c>
      <c r="B32" s="141" t="s">
        <v>48</v>
      </c>
      <c r="C32" s="115"/>
      <c r="D32" s="116"/>
      <c r="E32" s="117"/>
      <c r="F32" s="116"/>
      <c r="G32" s="117"/>
      <c r="H32" s="116"/>
      <c r="I32" s="11"/>
      <c r="J32" s="142">
        <v>9</v>
      </c>
      <c r="K32" s="143" t="s">
        <v>120</v>
      </c>
      <c r="L32" s="135">
        <f>141328.63+26970</f>
        <v>168298.63</v>
      </c>
      <c r="M32" s="107"/>
      <c r="N32" s="129"/>
      <c r="O32" s="129"/>
      <c r="P32" s="129"/>
      <c r="Q32" s="129"/>
      <c r="R32" s="129"/>
      <c r="S32" s="108"/>
      <c r="T32" s="108"/>
      <c r="U32" s="108"/>
      <c r="V32" s="108"/>
      <c r="W32" s="108"/>
      <c r="X32" s="131" t="s">
        <v>4</v>
      </c>
      <c r="Y32" s="52" t="s">
        <v>194</v>
      </c>
      <c r="AA32" s="61">
        <f>G110+G112</f>
        <v>359.15500000000156</v>
      </c>
      <c r="AH32" s="54"/>
    </row>
    <row r="33" spans="1:28" ht="15.75" x14ac:dyDescent="0.25">
      <c r="A33" s="124" t="s">
        <v>161</v>
      </c>
      <c r="B33" s="141" t="s">
        <v>50</v>
      </c>
      <c r="C33" s="115"/>
      <c r="D33" s="116"/>
      <c r="E33" s="117"/>
      <c r="F33" s="116"/>
      <c r="G33" s="117"/>
      <c r="H33" s="116"/>
      <c r="I33" s="11"/>
      <c r="J33" s="142"/>
      <c r="K33" s="36" t="s">
        <v>218</v>
      </c>
      <c r="L33" s="37"/>
      <c r="M33" s="107"/>
      <c r="N33" s="108"/>
      <c r="O33" s="108"/>
      <c r="P33" s="108"/>
      <c r="Q33" s="108"/>
      <c r="R33" s="108"/>
      <c r="S33" s="108"/>
      <c r="T33" s="108"/>
      <c r="U33" s="108"/>
      <c r="V33" s="108"/>
      <c r="W33" s="129"/>
      <c r="X33" s="131"/>
      <c r="Y33" s="52" t="s">
        <v>104</v>
      </c>
      <c r="AA33" s="61">
        <f>AB30-AA31-AA32</f>
        <v>795131.40500000003</v>
      </c>
      <c r="AB33" s="61"/>
    </row>
    <row r="34" spans="1:28" ht="15.75" x14ac:dyDescent="0.25">
      <c r="A34" s="124" t="s">
        <v>162</v>
      </c>
      <c r="B34" s="141" t="s">
        <v>66</v>
      </c>
      <c r="C34" s="115"/>
      <c r="D34" s="116"/>
      <c r="E34" s="117"/>
      <c r="F34" s="116"/>
      <c r="G34" s="117"/>
      <c r="H34" s="116"/>
      <c r="I34" s="11"/>
      <c r="J34" s="144"/>
      <c r="K34" s="38" t="s">
        <v>219</v>
      </c>
      <c r="L34" s="39"/>
      <c r="M34" s="107"/>
      <c r="N34" s="108"/>
      <c r="O34" s="108"/>
      <c r="P34" s="108"/>
      <c r="Q34" s="108"/>
      <c r="R34" s="108"/>
      <c r="S34" s="129"/>
      <c r="T34" s="129"/>
      <c r="U34" s="129"/>
      <c r="V34" s="129"/>
      <c r="W34" s="129"/>
      <c r="X34" s="131"/>
      <c r="Y34" s="52" t="s">
        <v>110</v>
      </c>
      <c r="AA34" s="52">
        <f>52727.04+279552.49+462852.12</f>
        <v>795131.64999999991</v>
      </c>
    </row>
    <row r="35" spans="1:28" ht="15.75" x14ac:dyDescent="0.25">
      <c r="A35" s="124" t="s">
        <v>163</v>
      </c>
      <c r="B35" s="141" t="s">
        <v>67</v>
      </c>
      <c r="C35" s="115"/>
      <c r="D35" s="116"/>
      <c r="E35" s="117"/>
      <c r="F35" s="116"/>
      <c r="G35" s="117"/>
      <c r="H35" s="116"/>
      <c r="I35" s="11"/>
      <c r="J35" s="145"/>
      <c r="K35" s="38" t="s">
        <v>220</v>
      </c>
      <c r="L35" s="39"/>
      <c r="M35" s="107"/>
      <c r="N35" s="108"/>
      <c r="O35" s="108"/>
      <c r="P35" s="108"/>
      <c r="Q35" s="108"/>
      <c r="R35" s="108"/>
      <c r="S35" s="129"/>
      <c r="T35" s="129"/>
      <c r="U35" s="129"/>
      <c r="V35" s="129"/>
      <c r="W35" s="129"/>
      <c r="X35" s="131"/>
      <c r="Y35" s="52" t="s">
        <v>195</v>
      </c>
      <c r="AA35" s="232">
        <f>AA33-AA34</f>
        <v>-0.24499999987892807</v>
      </c>
    </row>
    <row r="36" spans="1:28" ht="15.75" x14ac:dyDescent="0.25">
      <c r="A36" s="6" t="s">
        <v>145</v>
      </c>
      <c r="B36" s="141" t="s">
        <v>68</v>
      </c>
      <c r="C36" s="115"/>
      <c r="D36" s="116"/>
      <c r="E36" s="117"/>
      <c r="F36" s="116"/>
      <c r="G36" s="117"/>
      <c r="H36" s="116"/>
      <c r="I36" s="11"/>
      <c r="J36" s="142"/>
      <c r="K36" s="40" t="s">
        <v>221</v>
      </c>
      <c r="L36" s="41">
        <v>35.39</v>
      </c>
      <c r="M36" s="146"/>
      <c r="N36" s="135"/>
      <c r="O36" s="135"/>
      <c r="P36" s="135"/>
      <c r="Q36" s="135"/>
      <c r="R36" s="135"/>
      <c r="S36" s="108"/>
      <c r="T36" s="108"/>
      <c r="U36" s="108"/>
      <c r="V36" s="108"/>
      <c r="W36" s="108"/>
      <c r="X36" s="109"/>
    </row>
    <row r="37" spans="1:28" ht="15.75" x14ac:dyDescent="0.25">
      <c r="A37" s="130" t="s">
        <v>146</v>
      </c>
      <c r="B37" s="141" t="s">
        <v>69</v>
      </c>
      <c r="C37" s="115"/>
      <c r="D37" s="116"/>
      <c r="E37" s="117"/>
      <c r="F37" s="116"/>
      <c r="G37" s="117"/>
      <c r="H37" s="116"/>
      <c r="I37" s="11"/>
      <c r="J37" s="142"/>
      <c r="K37" s="36" t="s">
        <v>222</v>
      </c>
      <c r="L37" s="42"/>
      <c r="M37" s="147"/>
      <c r="N37" s="129"/>
      <c r="O37" s="129"/>
      <c r="P37" s="129"/>
      <c r="Q37" s="129"/>
      <c r="R37" s="129"/>
      <c r="S37" s="108"/>
      <c r="T37" s="108"/>
      <c r="U37" s="108"/>
      <c r="V37" s="108"/>
      <c r="W37" s="108"/>
      <c r="X37" s="109"/>
      <c r="Y37" s="52" t="s">
        <v>111</v>
      </c>
      <c r="AA37" s="61">
        <f>51308.63+271974.11+442428.86+1406.87</f>
        <v>767118.47</v>
      </c>
    </row>
    <row r="38" spans="1:28" ht="15.75" x14ac:dyDescent="0.25">
      <c r="A38" s="130" t="s">
        <v>147</v>
      </c>
      <c r="B38" s="141" t="s">
        <v>70</v>
      </c>
      <c r="C38" s="115"/>
      <c r="D38" s="116"/>
      <c r="E38" s="117"/>
      <c r="F38" s="116"/>
      <c r="G38" s="117"/>
      <c r="H38" s="116"/>
      <c r="I38" s="11"/>
      <c r="J38" s="142"/>
      <c r="K38" s="38" t="s">
        <v>223</v>
      </c>
      <c r="L38" s="41">
        <v>3301.26</v>
      </c>
      <c r="M38" s="107"/>
      <c r="N38" s="108"/>
      <c r="O38" s="108"/>
      <c r="P38" s="108"/>
      <c r="Q38" s="108"/>
      <c r="R38" s="108"/>
      <c r="S38" s="108"/>
      <c r="T38" s="108"/>
      <c r="U38" s="108"/>
      <c r="V38" s="108"/>
      <c r="W38" s="129"/>
      <c r="X38" s="131"/>
    </row>
    <row r="39" spans="1:28" ht="15.75" x14ac:dyDescent="0.25">
      <c r="A39" s="130" t="s">
        <v>148</v>
      </c>
      <c r="B39" s="141" t="s">
        <v>71</v>
      </c>
      <c r="C39" s="115"/>
      <c r="D39" s="116"/>
      <c r="E39" s="117"/>
      <c r="F39" s="116"/>
      <c r="G39" s="117"/>
      <c r="H39" s="116"/>
      <c r="I39" s="11"/>
      <c r="J39" s="144"/>
      <c r="K39" s="38" t="s">
        <v>224</v>
      </c>
      <c r="L39" s="43"/>
      <c r="M39" s="107"/>
      <c r="N39" s="108"/>
      <c r="O39" s="108"/>
      <c r="P39" s="108"/>
      <c r="Q39" s="108"/>
      <c r="R39" s="108"/>
      <c r="S39" s="129"/>
      <c r="T39" s="129"/>
      <c r="U39" s="129"/>
      <c r="V39" s="129"/>
      <c r="W39" s="129"/>
      <c r="X39" s="131"/>
    </row>
    <row r="40" spans="1:28" ht="15.75" x14ac:dyDescent="0.25">
      <c r="A40" s="148"/>
      <c r="B40" s="141" t="s">
        <v>164</v>
      </c>
      <c r="C40" s="115"/>
      <c r="D40" s="116"/>
      <c r="E40" s="117"/>
      <c r="F40" s="116"/>
      <c r="G40" s="117"/>
      <c r="H40" s="116"/>
      <c r="I40" s="11"/>
      <c r="J40" s="142"/>
      <c r="K40" s="38" t="s">
        <v>225</v>
      </c>
      <c r="L40" s="43">
        <v>2350.8200000000002</v>
      </c>
      <c r="M40" s="146"/>
      <c r="N40" s="135"/>
      <c r="O40" s="135"/>
      <c r="P40" s="135"/>
      <c r="Q40" s="135"/>
      <c r="R40" s="135"/>
      <c r="S40" s="108"/>
      <c r="T40" s="108"/>
      <c r="U40" s="108"/>
      <c r="V40" s="108"/>
      <c r="W40" s="108"/>
      <c r="X40" s="109"/>
    </row>
    <row r="41" spans="1:28" ht="15.75" x14ac:dyDescent="0.25">
      <c r="A41" s="114"/>
      <c r="B41" s="141" t="s">
        <v>165</v>
      </c>
      <c r="C41" s="115"/>
      <c r="D41" s="116"/>
      <c r="E41" s="117"/>
      <c r="F41" s="116"/>
      <c r="G41" s="117"/>
      <c r="H41" s="116"/>
      <c r="I41" s="11"/>
      <c r="J41" s="142"/>
      <c r="K41" s="36" t="s">
        <v>226</v>
      </c>
      <c r="L41" s="44"/>
      <c r="M41" s="147"/>
      <c r="N41" s="129"/>
      <c r="O41" s="129"/>
      <c r="P41" s="129"/>
      <c r="Q41" s="129"/>
      <c r="R41" s="129"/>
      <c r="S41" s="108"/>
      <c r="T41" s="108"/>
      <c r="U41" s="108"/>
      <c r="V41" s="108"/>
      <c r="W41" s="108"/>
      <c r="X41" s="109"/>
    </row>
    <row r="42" spans="1:28" ht="15.75" x14ac:dyDescent="0.25">
      <c r="A42" s="114"/>
      <c r="B42" s="141" t="s">
        <v>166</v>
      </c>
      <c r="C42" s="115"/>
      <c r="D42" s="116"/>
      <c r="E42" s="117"/>
      <c r="F42" s="116"/>
      <c r="G42" s="117"/>
      <c r="H42" s="116"/>
      <c r="I42" s="11"/>
      <c r="J42" s="142"/>
      <c r="K42" s="40" t="s">
        <v>227</v>
      </c>
      <c r="L42" s="45">
        <v>999.14</v>
      </c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29"/>
      <c r="X42" s="131"/>
    </row>
    <row r="43" spans="1:28" ht="15.75" x14ac:dyDescent="0.25">
      <c r="A43" s="114"/>
      <c r="B43" s="141" t="s">
        <v>72</v>
      </c>
      <c r="C43" s="115"/>
      <c r="D43" s="116"/>
      <c r="E43" s="117"/>
      <c r="F43" s="116"/>
      <c r="G43" s="117"/>
      <c r="H43" s="116"/>
      <c r="I43" s="11"/>
      <c r="J43" s="144"/>
      <c r="K43" s="36" t="s">
        <v>231</v>
      </c>
      <c r="L43" s="44"/>
      <c r="M43" s="107"/>
      <c r="N43" s="108"/>
      <c r="O43" s="108"/>
      <c r="P43" s="108"/>
      <c r="Q43" s="108"/>
      <c r="R43" s="108"/>
      <c r="S43" s="129"/>
      <c r="T43" s="129"/>
      <c r="U43" s="129"/>
      <c r="V43" s="129"/>
      <c r="W43" s="129"/>
      <c r="X43" s="131"/>
    </row>
    <row r="44" spans="1:28" ht="15.75" x14ac:dyDescent="0.25">
      <c r="A44" s="114"/>
      <c r="B44" s="141" t="s">
        <v>167</v>
      </c>
      <c r="C44" s="115"/>
      <c r="D44" s="116"/>
      <c r="E44" s="117"/>
      <c r="F44" s="116"/>
      <c r="G44" s="117"/>
      <c r="H44" s="116"/>
      <c r="I44" s="11"/>
      <c r="J44" s="142"/>
      <c r="K44" s="40" t="s">
        <v>232</v>
      </c>
      <c r="L44" s="41">
        <v>1761.88</v>
      </c>
      <c r="M44" s="147"/>
      <c r="N44" s="129"/>
      <c r="O44" s="129"/>
      <c r="P44" s="129"/>
      <c r="Q44" s="129"/>
      <c r="R44" s="129"/>
      <c r="S44" s="108"/>
      <c r="T44" s="108"/>
      <c r="U44" s="108"/>
      <c r="V44" s="108"/>
      <c r="W44" s="108"/>
      <c r="X44" s="109"/>
      <c r="Y44" s="233"/>
      <c r="Z44" s="234"/>
    </row>
    <row r="45" spans="1:28" ht="15.75" x14ac:dyDescent="0.25">
      <c r="A45" s="120"/>
      <c r="B45" s="120"/>
      <c r="C45" s="121"/>
      <c r="D45" s="122"/>
      <c r="E45" s="123"/>
      <c r="F45" s="122"/>
      <c r="G45" s="123"/>
      <c r="H45" s="122"/>
      <c r="I45" s="11"/>
      <c r="J45" s="142"/>
      <c r="K45" s="4"/>
      <c r="L45" s="27"/>
      <c r="M45" s="107"/>
      <c r="N45" s="108"/>
      <c r="O45" s="108"/>
      <c r="P45" s="108"/>
      <c r="Q45" s="108"/>
      <c r="R45" s="108"/>
      <c r="S45" s="108"/>
      <c r="T45" s="108"/>
      <c r="U45" s="108"/>
      <c r="V45" s="108"/>
      <c r="W45" s="129"/>
      <c r="X45" s="131"/>
    </row>
    <row r="46" spans="1:28" ht="15.75" x14ac:dyDescent="0.25">
      <c r="A46" s="136" t="s">
        <v>73</v>
      </c>
      <c r="B46" s="149" t="s">
        <v>74</v>
      </c>
      <c r="C46" s="125">
        <f>D46*12*1910.4</f>
        <v>27968.256000000001</v>
      </c>
      <c r="D46" s="138">
        <v>1.22</v>
      </c>
      <c r="E46" s="127">
        <f>F46*12*1910.4</f>
        <v>27968.256000000001</v>
      </c>
      <c r="F46" s="138">
        <v>1.22</v>
      </c>
      <c r="G46" s="127">
        <f>C46-E46</f>
        <v>0</v>
      </c>
      <c r="H46" s="138">
        <f>D46-F46</f>
        <v>0</v>
      </c>
      <c r="I46" s="11"/>
      <c r="J46" s="106"/>
      <c r="K46" s="150" t="s">
        <v>121</v>
      </c>
      <c r="L46" s="135">
        <f>L32-L36-L38-L40-L42-L44</f>
        <v>159850.13999999996</v>
      </c>
      <c r="M46" s="129"/>
      <c r="N46" s="151"/>
      <c r="O46" s="151"/>
      <c r="P46" s="151"/>
      <c r="Q46" s="151"/>
      <c r="R46" s="151"/>
      <c r="S46" s="108"/>
      <c r="T46" s="108"/>
      <c r="U46" s="108"/>
      <c r="V46" s="108"/>
      <c r="W46" s="108"/>
      <c r="X46" s="109"/>
    </row>
    <row r="47" spans="1:28" ht="15.75" x14ac:dyDescent="0.25">
      <c r="A47" s="124" t="s">
        <v>75</v>
      </c>
      <c r="B47" s="7" t="s">
        <v>76</v>
      </c>
      <c r="C47" s="152"/>
      <c r="D47" s="153" t="s">
        <v>4</v>
      </c>
      <c r="E47" s="154"/>
      <c r="F47" s="153" t="s">
        <v>4</v>
      </c>
      <c r="G47" s="154"/>
      <c r="H47" s="153" t="s">
        <v>4</v>
      </c>
      <c r="I47" s="11"/>
      <c r="J47" s="106"/>
      <c r="K47" s="155"/>
      <c r="L47" s="108"/>
      <c r="M47" s="129"/>
      <c r="N47" s="129"/>
      <c r="O47" s="129"/>
      <c r="P47" s="129"/>
      <c r="Q47" s="129"/>
      <c r="R47" s="129"/>
      <c r="S47" s="108"/>
      <c r="T47" s="108"/>
      <c r="U47" s="108"/>
      <c r="V47" s="108"/>
      <c r="W47" s="108"/>
      <c r="X47" s="109"/>
    </row>
    <row r="48" spans="1:28" ht="15.75" x14ac:dyDescent="0.25">
      <c r="A48" s="124" t="s">
        <v>47</v>
      </c>
      <c r="B48" s="7" t="s">
        <v>77</v>
      </c>
      <c r="C48" s="152"/>
      <c r="D48" s="153"/>
      <c r="E48" s="154"/>
      <c r="F48" s="153"/>
      <c r="G48" s="154"/>
      <c r="H48" s="153"/>
      <c r="I48" s="11"/>
      <c r="J48" s="156"/>
      <c r="K48" s="157"/>
      <c r="L48" s="158"/>
      <c r="M48" s="158"/>
      <c r="N48" s="129"/>
      <c r="O48" s="129"/>
      <c r="P48" s="129"/>
      <c r="Q48" s="129"/>
      <c r="R48" s="129"/>
      <c r="S48" s="108"/>
      <c r="T48" s="108"/>
      <c r="U48" s="108"/>
      <c r="V48" s="108"/>
      <c r="W48" s="108"/>
      <c r="X48" s="109"/>
    </row>
    <row r="49" spans="1:28" ht="15.75" x14ac:dyDescent="0.25">
      <c r="A49" s="124"/>
      <c r="B49" s="7"/>
      <c r="C49" s="152"/>
      <c r="D49" s="153"/>
      <c r="E49" s="154"/>
      <c r="F49" s="153"/>
      <c r="G49" s="154"/>
      <c r="H49" s="153"/>
      <c r="I49" s="11"/>
      <c r="J49" s="106">
        <v>10</v>
      </c>
      <c r="K49" s="107" t="s">
        <v>122</v>
      </c>
      <c r="L49" s="129">
        <v>16924.37</v>
      </c>
      <c r="M49" s="129"/>
      <c r="N49" s="129"/>
      <c r="O49" s="129"/>
      <c r="P49" s="129"/>
      <c r="Q49" s="129"/>
      <c r="R49" s="129"/>
      <c r="S49" s="108"/>
      <c r="T49" s="108"/>
      <c r="U49" s="108"/>
      <c r="V49" s="108"/>
      <c r="W49" s="108"/>
      <c r="X49" s="109"/>
    </row>
    <row r="50" spans="1:28" ht="15.75" x14ac:dyDescent="0.25">
      <c r="A50" s="136" t="s">
        <v>78</v>
      </c>
      <c r="B50" s="149" t="s">
        <v>79</v>
      </c>
      <c r="C50" s="125">
        <f>D50*12*1910.4</f>
        <v>49288.32</v>
      </c>
      <c r="D50" s="138">
        <v>2.15</v>
      </c>
      <c r="E50" s="127">
        <f>F50*12*1910.4</f>
        <v>49288.32</v>
      </c>
      <c r="F50" s="159">
        <v>2.15</v>
      </c>
      <c r="G50" s="127">
        <f>C50-E50</f>
        <v>0</v>
      </c>
      <c r="H50" s="138">
        <f>D50-F50</f>
        <v>0</v>
      </c>
      <c r="I50" s="11"/>
      <c r="J50" s="156"/>
      <c r="K50" s="160"/>
      <c r="L50" s="161"/>
      <c r="M50" s="161"/>
      <c r="N50" s="158"/>
      <c r="O50" s="158"/>
      <c r="P50" s="158"/>
      <c r="Q50" s="158"/>
      <c r="R50" s="158"/>
      <c r="S50" s="161"/>
      <c r="T50" s="161"/>
      <c r="U50" s="161"/>
      <c r="V50" s="161"/>
      <c r="W50" s="161"/>
      <c r="X50" s="162"/>
    </row>
    <row r="51" spans="1:28" ht="15.75" x14ac:dyDescent="0.25">
      <c r="A51" s="124" t="s">
        <v>80</v>
      </c>
      <c r="B51" s="7"/>
      <c r="C51" s="152"/>
      <c r="D51" s="153"/>
      <c r="E51" s="154"/>
      <c r="F51" s="153"/>
      <c r="G51" s="154"/>
      <c r="H51" s="153"/>
      <c r="I51" s="11"/>
      <c r="J51" s="106"/>
      <c r="K51" s="160"/>
      <c r="L51" s="108"/>
      <c r="M51" s="108"/>
      <c r="N51" s="129"/>
      <c r="O51" s="129"/>
      <c r="P51" s="129"/>
      <c r="Q51" s="129"/>
      <c r="R51" s="129"/>
      <c r="S51" s="108"/>
      <c r="T51" s="108"/>
      <c r="U51" s="108"/>
      <c r="V51" s="108"/>
      <c r="W51" s="108"/>
      <c r="X51" s="109"/>
    </row>
    <row r="52" spans="1:28" ht="16.5" thickBot="1" x14ac:dyDescent="0.3">
      <c r="A52" s="163" t="s">
        <v>81</v>
      </c>
      <c r="B52" s="164"/>
      <c r="C52" s="165"/>
      <c r="D52" s="166"/>
      <c r="E52" s="167"/>
      <c r="F52" s="166"/>
      <c r="G52" s="167"/>
      <c r="H52" s="166"/>
      <c r="I52" s="128"/>
      <c r="J52" s="168"/>
      <c r="K52" s="169" t="s">
        <v>140</v>
      </c>
      <c r="L52" s="169"/>
      <c r="M52" s="169"/>
      <c r="N52" s="169"/>
      <c r="O52" s="169"/>
      <c r="P52" s="169"/>
      <c r="Q52" s="169"/>
      <c r="R52" s="169"/>
      <c r="S52" s="170"/>
      <c r="T52" s="170"/>
      <c r="U52" s="170"/>
      <c r="V52" s="170"/>
      <c r="W52" s="170"/>
      <c r="X52" s="171"/>
      <c r="Y52" s="235"/>
      <c r="Z52" s="235"/>
      <c r="AA52" s="235"/>
      <c r="AB52" s="235"/>
    </row>
    <row r="53" spans="1:28" ht="15.75" x14ac:dyDescent="0.25">
      <c r="A53" s="124" t="s">
        <v>168</v>
      </c>
      <c r="B53" s="7" t="s">
        <v>82</v>
      </c>
      <c r="C53" s="125">
        <f>D53*12*1910.4</f>
        <v>80924.544000000009</v>
      </c>
      <c r="D53" s="126">
        <v>3.53</v>
      </c>
      <c r="E53" s="127">
        <f>F53*12*1910.4</f>
        <v>80924.544000000009</v>
      </c>
      <c r="F53" s="126">
        <v>3.53</v>
      </c>
      <c r="G53" s="127">
        <f>C53-E53</f>
        <v>0</v>
      </c>
      <c r="H53" s="138">
        <f>D53-F53</f>
        <v>0</v>
      </c>
      <c r="I53" s="11"/>
      <c r="K53" s="48"/>
      <c r="L53" s="48"/>
      <c r="M53" s="48"/>
      <c r="N53" s="48"/>
      <c r="O53" s="48"/>
      <c r="P53" s="48"/>
      <c r="Q53" s="48"/>
      <c r="R53" s="48"/>
      <c r="S53" s="50"/>
      <c r="T53" s="50"/>
      <c r="U53" s="50"/>
      <c r="V53" s="50"/>
      <c r="W53" s="50"/>
      <c r="X53" s="48"/>
    </row>
    <row r="54" spans="1:28" ht="15.75" x14ac:dyDescent="0.25">
      <c r="A54" s="124" t="s">
        <v>169</v>
      </c>
      <c r="B54" s="7" t="s">
        <v>83</v>
      </c>
      <c r="C54" s="172"/>
      <c r="D54" s="126"/>
      <c r="E54" s="173"/>
      <c r="F54" s="126"/>
      <c r="G54" s="173"/>
      <c r="H54" s="126"/>
      <c r="I54" s="11"/>
      <c r="K54" s="48" t="s">
        <v>4</v>
      </c>
      <c r="L54" s="48"/>
      <c r="M54" s="48"/>
      <c r="N54" s="48"/>
      <c r="O54" s="48"/>
      <c r="P54" s="48"/>
      <c r="Q54" s="48"/>
      <c r="R54" s="48"/>
      <c r="S54" s="50"/>
      <c r="T54" s="50"/>
      <c r="U54" s="50"/>
      <c r="V54" s="50"/>
      <c r="W54" s="48"/>
      <c r="X54" s="48"/>
    </row>
    <row r="55" spans="1:28" ht="15.75" x14ac:dyDescent="0.25">
      <c r="A55" s="124" t="s">
        <v>170</v>
      </c>
      <c r="B55" s="7" t="s">
        <v>123</v>
      </c>
      <c r="C55" s="174"/>
      <c r="D55" s="175"/>
      <c r="E55" s="176"/>
      <c r="F55" s="175"/>
      <c r="G55" s="176"/>
      <c r="H55" s="175"/>
      <c r="I55" s="11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8" ht="15.75" x14ac:dyDescent="0.25">
      <c r="A56" s="114" t="s">
        <v>54</v>
      </c>
      <c r="B56" s="7" t="s">
        <v>124</v>
      </c>
      <c r="C56" s="174"/>
      <c r="D56" s="175"/>
      <c r="E56" s="176"/>
      <c r="F56" s="175"/>
      <c r="G56" s="176"/>
      <c r="H56" s="175"/>
      <c r="I56" s="11"/>
      <c r="K56" s="48" t="s">
        <v>233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8" x14ac:dyDescent="0.25">
      <c r="A57" s="114" t="s">
        <v>56</v>
      </c>
      <c r="B57" s="7" t="s">
        <v>84</v>
      </c>
      <c r="C57" s="174"/>
      <c r="D57" s="175"/>
      <c r="E57" s="176"/>
      <c r="F57" s="175"/>
      <c r="G57" s="176"/>
      <c r="H57" s="175"/>
      <c r="I57" s="11"/>
    </row>
    <row r="58" spans="1:28" x14ac:dyDescent="0.25">
      <c r="A58" s="114" t="s">
        <v>58</v>
      </c>
      <c r="B58" s="7" t="s">
        <v>85</v>
      </c>
      <c r="C58" s="174"/>
      <c r="D58" s="175"/>
      <c r="E58" s="176"/>
      <c r="F58" s="175"/>
      <c r="G58" s="176"/>
      <c r="H58" s="175"/>
      <c r="I58" s="11"/>
    </row>
    <row r="59" spans="1:28" x14ac:dyDescent="0.25">
      <c r="A59" s="114" t="s">
        <v>60</v>
      </c>
      <c r="B59" s="7" t="s">
        <v>86</v>
      </c>
      <c r="C59" s="174"/>
      <c r="D59" s="175"/>
      <c r="E59" s="176"/>
      <c r="F59" s="175"/>
      <c r="G59" s="176"/>
      <c r="H59" s="175"/>
      <c r="I59" s="128"/>
    </row>
    <row r="60" spans="1:28" x14ac:dyDescent="0.25">
      <c r="A60" s="114" t="s">
        <v>62</v>
      </c>
      <c r="B60" s="7" t="s">
        <v>87</v>
      </c>
      <c r="C60" s="174"/>
      <c r="D60" s="175"/>
      <c r="E60" s="176"/>
      <c r="F60" s="175"/>
      <c r="G60" s="176"/>
      <c r="H60" s="175"/>
      <c r="I60" s="128"/>
    </row>
    <row r="61" spans="1:28" x14ac:dyDescent="0.25">
      <c r="A61" s="114"/>
      <c r="B61" s="7" t="s">
        <v>88</v>
      </c>
      <c r="C61" s="174"/>
      <c r="D61" s="175"/>
      <c r="E61" s="176"/>
      <c r="F61" s="175"/>
      <c r="G61" s="176"/>
      <c r="H61" s="175"/>
      <c r="I61" s="128"/>
      <c r="K61" s="2"/>
    </row>
    <row r="62" spans="1:28" x14ac:dyDescent="0.25">
      <c r="A62" s="114"/>
      <c r="B62" s="7" t="s">
        <v>172</v>
      </c>
      <c r="C62" s="174"/>
      <c r="D62" s="175"/>
      <c r="E62" s="176"/>
      <c r="F62" s="175"/>
      <c r="G62" s="176"/>
      <c r="H62" s="175"/>
      <c r="I62" s="128"/>
    </row>
    <row r="63" spans="1:28" x14ac:dyDescent="0.25">
      <c r="A63" s="114"/>
      <c r="B63" s="7" t="s">
        <v>171</v>
      </c>
      <c r="C63" s="115"/>
      <c r="D63" s="116"/>
      <c r="E63" s="117"/>
      <c r="F63" s="116"/>
      <c r="G63" s="117"/>
      <c r="H63" s="116"/>
      <c r="I63" s="128"/>
    </row>
    <row r="64" spans="1:28" x14ac:dyDescent="0.25">
      <c r="A64" s="136" t="s">
        <v>173</v>
      </c>
      <c r="B64" s="149" t="s">
        <v>89</v>
      </c>
      <c r="C64" s="125">
        <f>D64*12*1910.4</f>
        <v>88948.224000000002</v>
      </c>
      <c r="D64" s="138">
        <v>3.88</v>
      </c>
      <c r="E64" s="127">
        <f>F64*12*1910.4</f>
        <v>88948.224000000002</v>
      </c>
      <c r="F64" s="138">
        <v>3.88</v>
      </c>
      <c r="G64" s="127">
        <f>C64-E64</f>
        <v>0</v>
      </c>
      <c r="H64" s="138">
        <f>D64-F64</f>
        <v>0</v>
      </c>
      <c r="I64" s="128"/>
    </row>
    <row r="65" spans="1:24" x14ac:dyDescent="0.25">
      <c r="A65" s="124" t="s">
        <v>174</v>
      </c>
      <c r="B65" s="7" t="s">
        <v>91</v>
      </c>
      <c r="C65" s="152"/>
      <c r="D65" s="153"/>
      <c r="E65" s="154"/>
      <c r="F65" s="153"/>
      <c r="G65" s="154"/>
      <c r="H65" s="153"/>
      <c r="I65" s="128"/>
    </row>
    <row r="66" spans="1:24" x14ac:dyDescent="0.25">
      <c r="A66" s="124" t="s">
        <v>175</v>
      </c>
      <c r="B66" s="7" t="s">
        <v>92</v>
      </c>
      <c r="C66" s="152"/>
      <c r="D66" s="153"/>
      <c r="E66" s="154"/>
      <c r="F66" s="153"/>
      <c r="G66" s="154"/>
      <c r="H66" s="153"/>
      <c r="I66" s="128"/>
    </row>
    <row r="67" spans="1:24" x14ac:dyDescent="0.25">
      <c r="A67" s="114"/>
      <c r="B67" s="7"/>
      <c r="C67" s="115"/>
      <c r="D67" s="116"/>
      <c r="E67" s="117"/>
      <c r="F67" s="116"/>
      <c r="G67" s="117"/>
      <c r="H67" s="116"/>
      <c r="I67" s="128"/>
    </row>
    <row r="68" spans="1:24" x14ac:dyDescent="0.25">
      <c r="A68" s="177" t="s">
        <v>93</v>
      </c>
      <c r="B68" s="8" t="s">
        <v>197</v>
      </c>
      <c r="C68" s="178"/>
      <c r="D68" s="179"/>
      <c r="E68" s="180"/>
      <c r="F68" s="181"/>
      <c r="G68" s="180"/>
      <c r="H68" s="179"/>
      <c r="I68" s="128"/>
      <c r="K68" s="3"/>
    </row>
    <row r="69" spans="1:24" x14ac:dyDescent="0.25">
      <c r="A69" s="182" t="s">
        <v>90</v>
      </c>
      <c r="B69" s="9" t="s">
        <v>198</v>
      </c>
      <c r="C69" s="115"/>
      <c r="D69" s="116"/>
      <c r="E69" s="117"/>
      <c r="F69" s="49"/>
      <c r="G69" s="117"/>
      <c r="H69" s="116"/>
      <c r="I69" s="11"/>
      <c r="K69" s="3"/>
    </row>
    <row r="70" spans="1:24" x14ac:dyDescent="0.25">
      <c r="A70" s="6" t="s">
        <v>106</v>
      </c>
      <c r="B70" s="9" t="s">
        <v>199</v>
      </c>
      <c r="C70" s="115"/>
      <c r="D70" s="116"/>
      <c r="E70" s="117"/>
      <c r="F70" s="49"/>
      <c r="G70" s="117"/>
      <c r="H70" s="116"/>
      <c r="I70" s="11"/>
      <c r="L70" s="54"/>
    </row>
    <row r="71" spans="1:24" x14ac:dyDescent="0.25">
      <c r="A71" s="114"/>
      <c r="B71" s="9" t="s">
        <v>200</v>
      </c>
      <c r="C71" s="115"/>
      <c r="D71" s="116"/>
      <c r="E71" s="117"/>
      <c r="F71" s="49"/>
      <c r="G71" s="117"/>
      <c r="H71" s="116"/>
      <c r="I71" s="11"/>
    </row>
    <row r="72" spans="1:24" ht="15.75" x14ac:dyDescent="0.25">
      <c r="A72" s="114"/>
      <c r="B72" s="9" t="s">
        <v>201</v>
      </c>
      <c r="C72" s="115"/>
      <c r="D72" s="116"/>
      <c r="E72" s="117"/>
      <c r="F72" s="49"/>
      <c r="G72" s="117"/>
      <c r="H72" s="116"/>
      <c r="I72" s="11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ht="15.75" x14ac:dyDescent="0.25">
      <c r="A73" s="114"/>
      <c r="B73" s="9" t="s">
        <v>202</v>
      </c>
      <c r="C73" s="115"/>
      <c r="D73" s="116"/>
      <c r="E73" s="117"/>
      <c r="F73" s="49"/>
      <c r="G73" s="117"/>
      <c r="H73" s="116"/>
      <c r="I73" s="11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5">
      <c r="A74" s="114"/>
      <c r="B74" s="9" t="s">
        <v>177</v>
      </c>
      <c r="C74" s="115"/>
      <c r="D74" s="116"/>
      <c r="E74" s="117"/>
      <c r="F74" s="49"/>
      <c r="G74" s="117"/>
      <c r="H74" s="116"/>
      <c r="I74" s="128"/>
    </row>
    <row r="75" spans="1:24" x14ac:dyDescent="0.25">
      <c r="A75" s="114"/>
      <c r="B75" s="9" t="s">
        <v>176</v>
      </c>
      <c r="C75" s="115"/>
      <c r="D75" s="116"/>
      <c r="E75" s="117"/>
      <c r="F75" s="49"/>
      <c r="G75" s="117"/>
      <c r="H75" s="116"/>
      <c r="I75" s="11"/>
    </row>
    <row r="76" spans="1:24" x14ac:dyDescent="0.25">
      <c r="A76" s="114"/>
      <c r="B76" s="7"/>
      <c r="C76" s="115"/>
      <c r="D76" s="116"/>
      <c r="E76" s="117"/>
      <c r="F76" s="49"/>
      <c r="G76" s="117"/>
      <c r="H76" s="116"/>
      <c r="I76" s="11"/>
    </row>
    <row r="77" spans="1:24" x14ac:dyDescent="0.25">
      <c r="A77" s="114"/>
      <c r="B77" s="7"/>
      <c r="C77" s="115"/>
      <c r="D77" s="116"/>
      <c r="E77" s="117"/>
      <c r="F77" s="49"/>
      <c r="G77" s="117"/>
      <c r="H77" s="116"/>
      <c r="I77" s="11"/>
    </row>
    <row r="78" spans="1:24" x14ac:dyDescent="0.25">
      <c r="A78" s="114"/>
      <c r="B78" s="7"/>
      <c r="C78" s="115"/>
      <c r="D78" s="116"/>
      <c r="E78" s="117"/>
      <c r="F78" s="49"/>
      <c r="G78" s="117"/>
      <c r="H78" s="116"/>
      <c r="I78" s="11"/>
      <c r="K78" s="2"/>
    </row>
    <row r="79" spans="1:24" x14ac:dyDescent="0.25">
      <c r="A79" s="114"/>
      <c r="B79" s="7"/>
      <c r="C79" s="115"/>
      <c r="D79" s="116"/>
      <c r="E79" s="117"/>
      <c r="F79" s="49"/>
      <c r="G79" s="117"/>
      <c r="H79" s="116"/>
      <c r="I79" s="11"/>
    </row>
    <row r="80" spans="1:24" x14ac:dyDescent="0.25">
      <c r="A80" s="114"/>
      <c r="B80" s="7"/>
      <c r="C80" s="115"/>
      <c r="D80" s="116"/>
      <c r="E80" s="117"/>
      <c r="F80" s="49"/>
      <c r="G80" s="117"/>
      <c r="H80" s="116"/>
      <c r="I80" s="11"/>
    </row>
    <row r="81" spans="1:13" x14ac:dyDescent="0.25">
      <c r="A81" s="120"/>
      <c r="B81" s="164"/>
      <c r="C81" s="121"/>
      <c r="D81" s="122"/>
      <c r="E81" s="123"/>
      <c r="F81" s="111"/>
      <c r="G81" s="123"/>
      <c r="H81" s="122"/>
      <c r="I81" s="11"/>
    </row>
    <row r="82" spans="1:13" x14ac:dyDescent="0.25">
      <c r="A82" s="183" t="s">
        <v>94</v>
      </c>
      <c r="B82" s="9" t="s">
        <v>203</v>
      </c>
      <c r="C82" s="178"/>
      <c r="D82" s="179"/>
      <c r="E82" s="180"/>
      <c r="F82" s="181"/>
      <c r="G82" s="180"/>
      <c r="H82" s="179"/>
      <c r="I82" s="11"/>
    </row>
    <row r="83" spans="1:13" x14ac:dyDescent="0.25">
      <c r="A83" s="114" t="s">
        <v>90</v>
      </c>
      <c r="B83" s="9" t="s">
        <v>204</v>
      </c>
      <c r="C83" s="115"/>
      <c r="D83" s="116"/>
      <c r="E83" s="117"/>
      <c r="F83" s="49"/>
      <c r="G83" s="117"/>
      <c r="H83" s="116"/>
      <c r="I83" s="11"/>
    </row>
    <row r="84" spans="1:13" x14ac:dyDescent="0.25">
      <c r="A84" s="114" t="s">
        <v>107</v>
      </c>
      <c r="B84" s="9" t="s">
        <v>205</v>
      </c>
      <c r="C84" s="115"/>
      <c r="D84" s="116"/>
      <c r="E84" s="117"/>
      <c r="F84" s="49"/>
      <c r="G84" s="117"/>
      <c r="H84" s="116"/>
      <c r="I84" s="11"/>
    </row>
    <row r="85" spans="1:13" x14ac:dyDescent="0.25">
      <c r="A85" s="114"/>
      <c r="B85" s="9" t="s">
        <v>206</v>
      </c>
      <c r="C85" s="115"/>
      <c r="D85" s="116"/>
      <c r="E85" s="117"/>
      <c r="F85" s="49"/>
      <c r="G85" s="117"/>
      <c r="H85" s="116"/>
      <c r="I85" s="11"/>
      <c r="K85" s="3"/>
    </row>
    <row r="86" spans="1:13" x14ac:dyDescent="0.25">
      <c r="A86" s="114"/>
      <c r="B86" s="9" t="s">
        <v>207</v>
      </c>
      <c r="C86" s="115"/>
      <c r="D86" s="116"/>
      <c r="E86" s="117"/>
      <c r="F86" s="49"/>
      <c r="G86" s="117"/>
      <c r="H86" s="116"/>
      <c r="I86" s="11"/>
      <c r="K86" s="3"/>
    </row>
    <row r="87" spans="1:13" x14ac:dyDescent="0.25">
      <c r="A87" s="114"/>
      <c r="B87" s="9" t="s">
        <v>201</v>
      </c>
      <c r="C87" s="115"/>
      <c r="D87" s="116"/>
      <c r="E87" s="117"/>
      <c r="F87" s="49"/>
      <c r="G87" s="117"/>
      <c r="H87" s="116"/>
      <c r="I87" s="46"/>
      <c r="J87" s="52"/>
      <c r="L87" s="54"/>
    </row>
    <row r="88" spans="1:13" x14ac:dyDescent="0.25">
      <c r="A88" s="114"/>
      <c r="B88" s="9" t="s">
        <v>208</v>
      </c>
      <c r="C88" s="115"/>
      <c r="D88" s="116"/>
      <c r="E88" s="117"/>
      <c r="F88" s="49"/>
      <c r="G88" s="117"/>
      <c r="H88" s="116"/>
      <c r="I88" s="46"/>
      <c r="J88" s="52"/>
    </row>
    <row r="89" spans="1:13" x14ac:dyDescent="0.25">
      <c r="A89" s="114"/>
      <c r="B89" s="9" t="s">
        <v>202</v>
      </c>
      <c r="C89" s="115"/>
      <c r="D89" s="116"/>
      <c r="E89" s="117"/>
      <c r="F89" s="49"/>
      <c r="G89" s="117"/>
      <c r="H89" s="116"/>
      <c r="I89" s="184"/>
      <c r="J89" s="52"/>
      <c r="K89" s="2"/>
      <c r="M89" s="54"/>
    </row>
    <row r="90" spans="1:13" x14ac:dyDescent="0.25">
      <c r="A90" s="120"/>
      <c r="B90" s="9" t="s">
        <v>178</v>
      </c>
      <c r="C90" s="121"/>
      <c r="D90" s="122"/>
      <c r="E90" s="123"/>
      <c r="F90" s="111"/>
      <c r="G90" s="123"/>
      <c r="H90" s="122"/>
      <c r="I90" s="46"/>
      <c r="J90" s="52"/>
    </row>
    <row r="91" spans="1:13" x14ac:dyDescent="0.25">
      <c r="A91" s="136" t="s">
        <v>125</v>
      </c>
      <c r="B91" s="149" t="s">
        <v>126</v>
      </c>
      <c r="C91" s="125">
        <f>D91*12*1910.4</f>
        <v>4584.9600000000009</v>
      </c>
      <c r="D91" s="185">
        <v>0.2</v>
      </c>
      <c r="E91" s="127">
        <f>F91*12*1910.4</f>
        <v>1968.6400111872003</v>
      </c>
      <c r="F91" s="138">
        <v>8.5873814000000007E-2</v>
      </c>
      <c r="G91" s="127">
        <f>C91-E91</f>
        <v>2616.3199888128006</v>
      </c>
      <c r="H91" s="138">
        <f>D91-F91</f>
        <v>0.114126186</v>
      </c>
      <c r="I91" s="46" t="s">
        <v>108</v>
      </c>
      <c r="J91" s="52"/>
      <c r="K91" s="2"/>
    </row>
    <row r="92" spans="1:13" x14ac:dyDescent="0.25">
      <c r="A92" s="163" t="s">
        <v>127</v>
      </c>
      <c r="B92" s="164" t="s">
        <v>128</v>
      </c>
      <c r="C92" s="121"/>
      <c r="D92" s="122"/>
      <c r="E92" s="123"/>
      <c r="F92" s="166"/>
      <c r="G92" s="123"/>
      <c r="H92" s="122"/>
      <c r="I92" s="46"/>
      <c r="J92" s="52"/>
    </row>
    <row r="93" spans="1:13" x14ac:dyDescent="0.25">
      <c r="A93" s="124" t="s">
        <v>179</v>
      </c>
      <c r="B93" s="7" t="s">
        <v>79</v>
      </c>
      <c r="C93" s="152">
        <f>D93*12*B12</f>
        <v>2292.4800000000005</v>
      </c>
      <c r="D93" s="126">
        <v>0.1</v>
      </c>
      <c r="E93" s="186">
        <v>5.61</v>
      </c>
      <c r="F93" s="126">
        <f>E93/12/B12</f>
        <v>2.4471314907872698E-4</v>
      </c>
      <c r="G93" s="186">
        <f>C93-E93</f>
        <v>2286.8700000000003</v>
      </c>
      <c r="H93" s="126">
        <f>D93-F93</f>
        <v>9.9755286850921276E-2</v>
      </c>
      <c r="I93" s="46" t="s">
        <v>108</v>
      </c>
      <c r="J93" s="52"/>
    </row>
    <row r="94" spans="1:13" x14ac:dyDescent="0.25">
      <c r="A94" s="124" t="s">
        <v>180</v>
      </c>
      <c r="B94" s="7"/>
      <c r="C94" s="115"/>
      <c r="D94" s="116"/>
      <c r="E94" s="117"/>
      <c r="F94" s="153"/>
      <c r="G94" s="117"/>
      <c r="H94" s="116"/>
      <c r="I94" s="46"/>
      <c r="J94" s="52"/>
    </row>
    <row r="95" spans="1:13" x14ac:dyDescent="0.25">
      <c r="A95" s="187" t="s">
        <v>96</v>
      </c>
      <c r="B95" s="149"/>
      <c r="C95" s="125">
        <f>C19+C31+C46+C50+C53+C64+C91+C93</f>
        <v>409666.17599999998</v>
      </c>
      <c r="D95" s="185">
        <f>D19+D31+D46+D50+D53+D64+D91+D93</f>
        <v>17.87</v>
      </c>
      <c r="E95" s="127">
        <f>E19+E31+E46+E50+E53+E64+E91+E93</f>
        <v>404762.98601118714</v>
      </c>
      <c r="F95" s="185">
        <f>F19+F31+F46+F50+F53+F64+F91+F93</f>
        <v>17.656118527149079</v>
      </c>
      <c r="G95" s="127">
        <f>C95-E95</f>
        <v>4903.1899888128391</v>
      </c>
      <c r="H95" s="138">
        <f>D95-F95</f>
        <v>0.21388147285092174</v>
      </c>
      <c r="I95" s="46"/>
      <c r="J95" s="52"/>
    </row>
    <row r="96" spans="1:13" x14ac:dyDescent="0.25">
      <c r="A96" s="188" t="s">
        <v>97</v>
      </c>
      <c r="B96" s="7"/>
      <c r="C96" s="152"/>
      <c r="D96" s="189"/>
      <c r="E96" s="154"/>
      <c r="F96" s="189"/>
      <c r="G96" s="154"/>
      <c r="H96" s="153"/>
      <c r="I96" s="46"/>
      <c r="J96" s="52"/>
    </row>
    <row r="97" spans="1:13" x14ac:dyDescent="0.25">
      <c r="A97" s="136" t="s">
        <v>129</v>
      </c>
      <c r="B97" s="149"/>
      <c r="C97" s="125">
        <f>D97*12*1910.4</f>
        <v>53185.535999999993</v>
      </c>
      <c r="D97" s="138">
        <v>2.3199999999999998</v>
      </c>
      <c r="E97" s="127">
        <f>F97*12*1910.4</f>
        <v>53185.535999999993</v>
      </c>
      <c r="F97" s="138">
        <v>2.3199999999999998</v>
      </c>
      <c r="G97" s="127">
        <f>C97-E97</f>
        <v>0</v>
      </c>
      <c r="H97" s="138">
        <f>D97-F97</f>
        <v>0</v>
      </c>
      <c r="I97" s="46"/>
      <c r="J97" s="52"/>
    </row>
    <row r="98" spans="1:13" x14ac:dyDescent="0.25">
      <c r="A98" s="124" t="s">
        <v>130</v>
      </c>
      <c r="B98" s="7" t="s">
        <v>4</v>
      </c>
      <c r="C98" s="152"/>
      <c r="D98" s="153"/>
      <c r="E98" s="186"/>
      <c r="F98" s="153"/>
      <c r="G98" s="154"/>
      <c r="H98" s="153"/>
      <c r="I98" s="184"/>
      <c r="J98" s="52"/>
      <c r="K98" s="3"/>
    </row>
    <row r="99" spans="1:13" ht="0.75" hidden="1" customHeight="1" x14ac:dyDescent="0.25">
      <c r="A99" s="120"/>
      <c r="B99" s="164"/>
      <c r="C99" s="165"/>
      <c r="D99" s="166"/>
      <c r="E99" s="190"/>
      <c r="F99" s="166"/>
      <c r="G99" s="167"/>
      <c r="H99" s="166"/>
      <c r="I99" s="46"/>
      <c r="J99" s="52"/>
      <c r="K99" s="3"/>
    </row>
    <row r="100" spans="1:13" x14ac:dyDescent="0.25">
      <c r="A100" s="187" t="s">
        <v>139</v>
      </c>
      <c r="B100" s="149"/>
      <c r="C100" s="125">
        <f>C102+C106+C110+C112+C114+C117</f>
        <v>332638.848</v>
      </c>
      <c r="D100" s="185">
        <f>D102+D106+D110+D112+D114+D117</f>
        <v>14.51</v>
      </c>
      <c r="E100" s="127">
        <f>E102+E106+E110+E112+E114+E117</f>
        <v>322198.63100000005</v>
      </c>
      <c r="F100" s="185">
        <f>F102+F106+F110+F112+F114+F117</f>
        <v>14.054588524218314</v>
      </c>
      <c r="G100" s="127">
        <f>C100-E100</f>
        <v>10440.216999999946</v>
      </c>
      <c r="H100" s="138">
        <f>D100-F100</f>
        <v>0.45541147578168584</v>
      </c>
      <c r="I100" s="46"/>
      <c r="J100" s="52"/>
      <c r="L100" s="54"/>
    </row>
    <row r="101" spans="1:13" x14ac:dyDescent="0.25">
      <c r="A101" s="188"/>
      <c r="B101" s="164"/>
      <c r="C101" s="191"/>
      <c r="D101" s="192"/>
      <c r="E101" s="193"/>
      <c r="F101" s="192"/>
      <c r="G101" s="194"/>
      <c r="H101" s="195"/>
      <c r="I101" s="46"/>
      <c r="J101" s="52"/>
    </row>
    <row r="102" spans="1:13" x14ac:dyDescent="0.25">
      <c r="A102" s="177" t="s">
        <v>196</v>
      </c>
      <c r="B102" s="149" t="s">
        <v>131</v>
      </c>
      <c r="C102" s="125">
        <f>D102*12*1910.4</f>
        <v>52727.040000000001</v>
      </c>
      <c r="D102" s="185">
        <v>2.2999999999999998</v>
      </c>
      <c r="E102" s="127">
        <v>43662.81</v>
      </c>
      <c r="F102" s="138">
        <f>E102/12/B12</f>
        <v>1.9046102910385256</v>
      </c>
      <c r="G102" s="127">
        <f>C102-E102</f>
        <v>9064.2300000000032</v>
      </c>
      <c r="H102" s="138">
        <f>D102-F102</f>
        <v>0.39538970896147418</v>
      </c>
      <c r="I102" s="46" t="s">
        <v>108</v>
      </c>
      <c r="J102" s="52"/>
      <c r="K102" s="2"/>
      <c r="M102" s="54"/>
    </row>
    <row r="103" spans="1:13" x14ac:dyDescent="0.25">
      <c r="A103" s="182" t="s">
        <v>95</v>
      </c>
      <c r="B103" s="7"/>
      <c r="C103" s="196"/>
      <c r="D103" s="189"/>
      <c r="E103" s="154"/>
      <c r="F103" s="153"/>
      <c r="G103" s="173"/>
      <c r="H103" s="153"/>
      <c r="I103" s="184"/>
      <c r="J103" s="52"/>
    </row>
    <row r="104" spans="1:13" x14ac:dyDescent="0.25">
      <c r="A104" s="182" t="s">
        <v>132</v>
      </c>
      <c r="B104" s="7"/>
      <c r="C104" s="196"/>
      <c r="D104" s="189"/>
      <c r="E104" s="154"/>
      <c r="F104" s="153"/>
      <c r="G104" s="173"/>
      <c r="H104" s="153"/>
      <c r="I104" s="184"/>
      <c r="J104" s="52"/>
    </row>
    <row r="105" spans="1:13" x14ac:dyDescent="0.25">
      <c r="A105" s="182" t="s">
        <v>133</v>
      </c>
      <c r="B105" s="7"/>
      <c r="C105" s="196"/>
      <c r="D105" s="189"/>
      <c r="E105" s="154"/>
      <c r="F105" s="153"/>
      <c r="G105" s="173"/>
      <c r="H105" s="153"/>
      <c r="I105" s="46"/>
      <c r="J105" s="52"/>
    </row>
    <row r="106" spans="1:13" x14ac:dyDescent="0.25">
      <c r="A106" s="177" t="s">
        <v>181</v>
      </c>
      <c r="B106" s="8" t="s">
        <v>189</v>
      </c>
      <c r="C106" s="125">
        <f>D106*12*1910.4</f>
        <v>248963.32800000001</v>
      </c>
      <c r="D106" s="197">
        <v>10.86</v>
      </c>
      <c r="E106" s="127">
        <v>248963.32800000001</v>
      </c>
      <c r="F106" s="138">
        <f>E106/12/B12</f>
        <v>10.86</v>
      </c>
      <c r="G106" s="127">
        <f>C106-E106</f>
        <v>0</v>
      </c>
      <c r="H106" s="138">
        <f>D106-F106</f>
        <v>0</v>
      </c>
      <c r="I106" s="46"/>
      <c r="J106" s="52"/>
      <c r="K106" s="10"/>
    </row>
    <row r="107" spans="1:13" x14ac:dyDescent="0.25">
      <c r="A107" s="182" t="s">
        <v>183</v>
      </c>
      <c r="B107" s="9" t="s">
        <v>190</v>
      </c>
      <c r="C107" s="196"/>
      <c r="D107" s="189"/>
      <c r="E107" s="186"/>
      <c r="F107" s="153"/>
      <c r="G107" s="173"/>
      <c r="H107" s="153"/>
      <c r="I107" s="46"/>
      <c r="J107" s="52"/>
      <c r="K107" s="10"/>
    </row>
    <row r="108" spans="1:13" x14ac:dyDescent="0.25">
      <c r="A108" s="182" t="s">
        <v>184</v>
      </c>
      <c r="B108" s="7"/>
      <c r="C108" s="196"/>
      <c r="D108" s="189"/>
      <c r="E108" s="186"/>
      <c r="F108" s="153"/>
      <c r="G108" s="173"/>
      <c r="H108" s="153"/>
      <c r="I108" s="46"/>
      <c r="J108" s="52"/>
      <c r="K108" s="10"/>
    </row>
    <row r="109" spans="1:13" x14ac:dyDescent="0.25">
      <c r="A109" s="182" t="s">
        <v>182</v>
      </c>
      <c r="B109" s="7"/>
      <c r="C109" s="196"/>
      <c r="D109" s="189"/>
      <c r="E109" s="186"/>
      <c r="F109" s="153"/>
      <c r="G109" s="173"/>
      <c r="H109" s="153"/>
      <c r="I109" s="184"/>
      <c r="J109" s="52"/>
      <c r="K109" s="10"/>
    </row>
    <row r="110" spans="1:13" x14ac:dyDescent="0.25">
      <c r="A110" s="177" t="s">
        <v>191</v>
      </c>
      <c r="B110" s="8" t="s">
        <v>189</v>
      </c>
      <c r="C110" s="125">
        <f>D110*12*1910.4</f>
        <v>6418.9440000000013</v>
      </c>
      <c r="D110" s="185">
        <v>0.28000000000000003</v>
      </c>
      <c r="E110" s="127">
        <v>6059.7889999999998</v>
      </c>
      <c r="F110" s="138">
        <f>E110/12/B12</f>
        <v>0.26433334205750975</v>
      </c>
      <c r="G110" s="127">
        <f>C110-E110</f>
        <v>359.15500000000156</v>
      </c>
      <c r="H110" s="138">
        <f>D110-F110</f>
        <v>1.5666657942490281E-2</v>
      </c>
      <c r="I110" s="46" t="s">
        <v>109</v>
      </c>
      <c r="J110" s="52"/>
      <c r="K110" s="10"/>
    </row>
    <row r="111" spans="1:13" ht="15.75" customHeight="1" x14ac:dyDescent="0.25">
      <c r="A111" s="198" t="s">
        <v>192</v>
      </c>
      <c r="B111" s="9" t="s">
        <v>190</v>
      </c>
      <c r="C111" s="191"/>
      <c r="D111" s="199"/>
      <c r="E111" s="190"/>
      <c r="F111" s="166"/>
      <c r="G111" s="194"/>
      <c r="H111" s="166"/>
      <c r="I111" s="46"/>
      <c r="J111" s="52"/>
      <c r="K111" s="10"/>
    </row>
    <row r="112" spans="1:13" ht="15.75" customHeight="1" x14ac:dyDescent="0.25">
      <c r="A112" s="182" t="s">
        <v>185</v>
      </c>
      <c r="B112" s="8" t="s">
        <v>189</v>
      </c>
      <c r="C112" s="200">
        <f>D112*12*B12</f>
        <v>1833.9839999999999</v>
      </c>
      <c r="D112" s="197">
        <v>0.08</v>
      </c>
      <c r="E112" s="127">
        <v>1833.9839999999999</v>
      </c>
      <c r="F112" s="138">
        <f>E112/12/B12</f>
        <v>7.9999999999999988E-2</v>
      </c>
      <c r="G112" s="127">
        <f>C112-E112</f>
        <v>0</v>
      </c>
      <c r="H112" s="138">
        <f>D112-F112</f>
        <v>0</v>
      </c>
      <c r="I112" s="46"/>
      <c r="J112" s="52"/>
      <c r="K112" s="10"/>
    </row>
    <row r="113" spans="1:30" ht="15.75" customHeight="1" x14ac:dyDescent="0.25">
      <c r="A113" s="182" t="s">
        <v>186</v>
      </c>
      <c r="B113" s="9" t="s">
        <v>190</v>
      </c>
      <c r="C113" s="196"/>
      <c r="D113" s="199"/>
      <c r="E113" s="190"/>
      <c r="F113" s="166"/>
      <c r="G113" s="194"/>
      <c r="H113" s="166"/>
      <c r="I113" s="46"/>
      <c r="J113" s="52"/>
    </row>
    <row r="114" spans="1:30" ht="15.75" customHeight="1" x14ac:dyDescent="0.25">
      <c r="A114" s="177" t="s">
        <v>187</v>
      </c>
      <c r="B114" s="149" t="s">
        <v>189</v>
      </c>
      <c r="C114" s="125">
        <f>D114*12*1910.4</f>
        <v>7335.9359999999997</v>
      </c>
      <c r="D114" s="189">
        <v>0.32</v>
      </c>
      <c r="E114" s="186">
        <v>7103.4</v>
      </c>
      <c r="F114" s="126">
        <f>E114/12/B12</f>
        <v>0.30985657453936344</v>
      </c>
      <c r="G114" s="186">
        <f>C114-E114</f>
        <v>232.53600000000006</v>
      </c>
      <c r="H114" s="126">
        <f>D114-F114</f>
        <v>1.0143425460636568E-2</v>
      </c>
      <c r="I114" s="46" t="s">
        <v>108</v>
      </c>
      <c r="J114" s="52"/>
      <c r="K114" s="2"/>
      <c r="M114" s="2"/>
      <c r="O114" s="2"/>
      <c r="R114" s="2"/>
    </row>
    <row r="115" spans="1:30" ht="15.75" customHeight="1" x14ac:dyDescent="0.25">
      <c r="A115" s="182" t="s">
        <v>98</v>
      </c>
      <c r="B115" s="7" t="s">
        <v>190</v>
      </c>
      <c r="C115" s="196"/>
      <c r="D115" s="189"/>
      <c r="E115" s="173"/>
      <c r="F115" s="126"/>
      <c r="G115" s="173"/>
      <c r="H115" s="126"/>
      <c r="I115" s="46"/>
      <c r="J115" s="52"/>
    </row>
    <row r="116" spans="1:30" ht="15.75" customHeight="1" x14ac:dyDescent="0.25">
      <c r="A116" s="182"/>
      <c r="B116" s="7" t="s">
        <v>134</v>
      </c>
      <c r="C116" s="196"/>
      <c r="D116" s="189"/>
      <c r="E116" s="173"/>
      <c r="F116" s="153"/>
      <c r="G116" s="173"/>
      <c r="H116" s="153"/>
      <c r="I116" s="184"/>
      <c r="J116" s="52"/>
    </row>
    <row r="117" spans="1:30" x14ac:dyDescent="0.25">
      <c r="A117" s="177" t="s">
        <v>188</v>
      </c>
      <c r="B117" s="149" t="s">
        <v>189</v>
      </c>
      <c r="C117" s="125">
        <f>D117*12*1910.4</f>
        <v>15359.616000000002</v>
      </c>
      <c r="D117" s="185">
        <v>0.67</v>
      </c>
      <c r="E117" s="127">
        <v>14575.32</v>
      </c>
      <c r="F117" s="138">
        <f>E117/12/B12</f>
        <v>0.63578831658291446</v>
      </c>
      <c r="G117" s="127">
        <f>C117-E117</f>
        <v>784.2960000000021</v>
      </c>
      <c r="H117" s="138">
        <f>D117-F117</f>
        <v>3.4211683417085581E-2</v>
      </c>
      <c r="I117" s="184" t="s">
        <v>108</v>
      </c>
      <c r="J117" s="52"/>
      <c r="K117" s="2"/>
    </row>
    <row r="118" spans="1:30" x14ac:dyDescent="0.25">
      <c r="A118" s="182" t="s">
        <v>135</v>
      </c>
      <c r="B118" s="7" t="s">
        <v>190</v>
      </c>
      <c r="C118" s="196"/>
      <c r="D118" s="189"/>
      <c r="E118" s="186"/>
      <c r="F118" s="153"/>
      <c r="G118" s="173"/>
      <c r="H118" s="153"/>
      <c r="I118" s="46"/>
      <c r="J118" s="52"/>
    </row>
    <row r="119" spans="1:30" ht="15.75" thickBot="1" x14ac:dyDescent="0.3">
      <c r="A119" s="182" t="s">
        <v>136</v>
      </c>
      <c r="B119" s="7" t="s">
        <v>134</v>
      </c>
      <c r="C119" s="196"/>
      <c r="D119" s="201"/>
      <c r="E119" s="186"/>
      <c r="F119" s="153"/>
      <c r="G119" s="173"/>
      <c r="H119" s="153"/>
      <c r="I119" s="46"/>
      <c r="J119" s="52"/>
    </row>
    <row r="120" spans="1:30" x14ac:dyDescent="0.25">
      <c r="A120" s="202" t="s">
        <v>99</v>
      </c>
      <c r="B120" s="110"/>
      <c r="C120" s="203">
        <f>C95+C97+C100</f>
        <v>795490.55999999994</v>
      </c>
      <c r="D120" s="204">
        <f>D95+D97+D100</f>
        <v>34.700000000000003</v>
      </c>
      <c r="E120" s="205">
        <f>E95+E97+E100</f>
        <v>780147.15301118721</v>
      </c>
      <c r="F120" s="204">
        <f>F95+F97+F100</f>
        <v>34.030707051367393</v>
      </c>
      <c r="G120" s="206">
        <f>C120-E120</f>
        <v>15343.406988812727</v>
      </c>
      <c r="H120" s="207">
        <f>D120-F120</f>
        <v>0.66929294863260935</v>
      </c>
      <c r="I120" s="46"/>
      <c r="J120" s="52"/>
      <c r="K120" s="2"/>
    </row>
    <row r="121" spans="1:30" ht="15.75" thickBot="1" x14ac:dyDescent="0.3">
      <c r="A121" s="208" t="s">
        <v>100</v>
      </c>
      <c r="B121" s="209"/>
      <c r="C121" s="210"/>
      <c r="D121" s="211"/>
      <c r="E121" s="212"/>
      <c r="F121" s="211"/>
      <c r="G121" s="213"/>
      <c r="H121" s="33"/>
      <c r="I121" s="46"/>
      <c r="J121" s="52"/>
    </row>
    <row r="122" spans="1:30" s="217" customFormat="1" x14ac:dyDescent="0.25">
      <c r="A122" s="12" t="s">
        <v>228</v>
      </c>
      <c r="B122" s="13"/>
      <c r="C122" s="14"/>
      <c r="D122" s="15"/>
      <c r="E122" s="28"/>
      <c r="F122" s="29"/>
      <c r="G122" s="214"/>
      <c r="H122" s="215"/>
      <c r="I122" s="46"/>
      <c r="J122" s="216"/>
      <c r="Y122" s="216"/>
      <c r="Z122" s="216"/>
      <c r="AA122" s="216"/>
      <c r="AB122" s="216"/>
      <c r="AC122" s="216"/>
      <c r="AD122" s="216"/>
    </row>
    <row r="123" spans="1:30" s="217" customFormat="1" ht="15.75" thickBot="1" x14ac:dyDescent="0.3">
      <c r="A123" s="30" t="s">
        <v>229</v>
      </c>
      <c r="B123" s="31"/>
      <c r="C123" s="32"/>
      <c r="D123" s="33"/>
      <c r="E123" s="35">
        <v>126160.7</v>
      </c>
      <c r="F123" s="34"/>
      <c r="G123" s="218"/>
      <c r="H123" s="219"/>
      <c r="I123" s="46" t="s">
        <v>230</v>
      </c>
      <c r="J123" s="216"/>
      <c r="Y123" s="216"/>
      <c r="Z123" s="216"/>
      <c r="AA123" s="216"/>
      <c r="AB123" s="216"/>
      <c r="AC123" s="216"/>
      <c r="AD123" s="216"/>
    </row>
    <row r="124" spans="1:30" x14ac:dyDescent="0.25">
      <c r="A124" s="70"/>
      <c r="B124" s="3"/>
      <c r="C124" s="220"/>
      <c r="D124" s="49"/>
      <c r="E124" s="220"/>
      <c r="F124" s="49"/>
      <c r="G124" s="70"/>
      <c r="H124" s="70"/>
      <c r="I124" s="221">
        <f>E123+L36+L38+L40+L42+L44</f>
        <v>134609.19</v>
      </c>
      <c r="J124" s="52"/>
    </row>
    <row r="125" spans="1:30" x14ac:dyDescent="0.25">
      <c r="A125" s="3"/>
      <c r="B125" s="3"/>
      <c r="C125" s="3"/>
      <c r="D125" s="49"/>
      <c r="E125" s="3"/>
      <c r="F125" s="3"/>
      <c r="G125" s="3"/>
      <c r="H125" s="3"/>
      <c r="I125" s="51"/>
      <c r="J125" s="52"/>
    </row>
    <row r="126" spans="1:30" ht="15.75" x14ac:dyDescent="0.25">
      <c r="A126" s="48" t="s">
        <v>233</v>
      </c>
      <c r="B126" s="47"/>
      <c r="C126" s="48"/>
      <c r="D126" s="49"/>
      <c r="E126" s="48"/>
      <c r="F126" s="48"/>
      <c r="G126" s="48"/>
      <c r="H126" s="48"/>
      <c r="I126" s="51"/>
      <c r="J126" s="52"/>
    </row>
    <row r="127" spans="1:30" ht="13.5" customHeight="1" x14ac:dyDescent="0.25">
      <c r="A127" s="47" t="s">
        <v>4</v>
      </c>
      <c r="B127" s="57"/>
      <c r="C127" s="58"/>
      <c r="D127" s="59"/>
      <c r="E127" s="58"/>
      <c r="F127" s="58"/>
      <c r="G127" s="60"/>
      <c r="H127" s="58"/>
      <c r="I127" s="51"/>
      <c r="J127" s="52"/>
      <c r="K127" s="52"/>
    </row>
    <row r="128" spans="1:30" x14ac:dyDescent="0.25">
      <c r="B128" s="52"/>
      <c r="C128" s="61">
        <f>C120-G130</f>
        <v>795131.40499999991</v>
      </c>
      <c r="D128" s="52"/>
      <c r="E128" s="62"/>
      <c r="F128" s="52"/>
      <c r="G128" s="52"/>
      <c r="H128" s="52"/>
      <c r="I128" s="51"/>
      <c r="J128" s="52"/>
      <c r="K128" s="52"/>
    </row>
    <row r="129" spans="1:11" x14ac:dyDescent="0.25">
      <c r="B129" s="52"/>
      <c r="C129" s="63"/>
      <c r="D129" s="52"/>
      <c r="E129" s="52"/>
      <c r="F129" s="52" t="s">
        <v>108</v>
      </c>
      <c r="G129" s="61">
        <f>G91+G93+G102+G114+G117</f>
        <v>14984.251988812806</v>
      </c>
      <c r="H129" s="52"/>
      <c r="I129" s="55"/>
      <c r="J129" s="52"/>
      <c r="K129" s="62"/>
    </row>
    <row r="130" spans="1:11" x14ac:dyDescent="0.25">
      <c r="B130" s="52"/>
      <c r="C130" s="63"/>
      <c r="D130" s="52"/>
      <c r="E130" s="52"/>
      <c r="F130" s="52" t="s">
        <v>109</v>
      </c>
      <c r="G130" s="61">
        <f>G110</f>
        <v>359.15500000000156</v>
      </c>
      <c r="H130" s="52"/>
      <c r="I130" s="56"/>
      <c r="J130" s="52"/>
      <c r="K130" s="63"/>
    </row>
    <row r="131" spans="1:11" x14ac:dyDescent="0.25">
      <c r="B131" s="52"/>
      <c r="C131" s="52"/>
      <c r="D131" s="52"/>
      <c r="E131" s="61"/>
      <c r="F131" s="52" t="s">
        <v>141</v>
      </c>
      <c r="G131" s="61"/>
      <c r="H131" s="52"/>
      <c r="I131" s="55"/>
      <c r="J131" s="52"/>
      <c r="K131" s="52"/>
    </row>
    <row r="132" spans="1:11" x14ac:dyDescent="0.25">
      <c r="B132" s="52"/>
      <c r="C132" s="52"/>
      <c r="D132" s="52"/>
      <c r="E132" s="52"/>
      <c r="F132" s="52"/>
      <c r="G132" s="61">
        <f>G129+G130+G131</f>
        <v>15343.406988812807</v>
      </c>
      <c r="H132" s="52"/>
      <c r="I132" s="55"/>
      <c r="J132" s="52"/>
      <c r="K132" s="62"/>
    </row>
    <row r="133" spans="1:11" x14ac:dyDescent="0.25">
      <c r="B133" s="52"/>
      <c r="C133" s="52"/>
      <c r="D133" s="52"/>
      <c r="E133" s="52"/>
      <c r="F133" s="62" t="s">
        <v>209</v>
      </c>
      <c r="G133" s="61">
        <f>G129</f>
        <v>14984.251988812806</v>
      </c>
      <c r="H133" s="52"/>
      <c r="I133" s="55"/>
      <c r="J133" s="52"/>
      <c r="K133" s="62"/>
    </row>
    <row r="134" spans="1:11" x14ac:dyDescent="0.25">
      <c r="B134" s="52"/>
      <c r="C134" s="52"/>
      <c r="D134" s="52"/>
      <c r="E134" s="52"/>
      <c r="F134" s="62" t="s">
        <v>210</v>
      </c>
      <c r="G134" s="61">
        <f>G133</f>
        <v>14984.251988812806</v>
      </c>
      <c r="H134" s="52"/>
      <c r="I134" s="56"/>
      <c r="J134" s="52"/>
      <c r="K134" s="62"/>
    </row>
    <row r="135" spans="1:11" x14ac:dyDescent="0.25">
      <c r="B135" s="52"/>
      <c r="C135" s="61"/>
      <c r="D135" s="52"/>
      <c r="E135" s="52"/>
      <c r="F135" s="52"/>
      <c r="G135" s="52"/>
      <c r="H135" s="52"/>
      <c r="I135" s="51"/>
      <c r="J135" s="52"/>
      <c r="K135" s="52"/>
    </row>
    <row r="136" spans="1:11" x14ac:dyDescent="0.25">
      <c r="B136" s="52"/>
      <c r="C136" s="63"/>
      <c r="D136" s="52"/>
      <c r="E136" s="52"/>
      <c r="F136" s="52"/>
      <c r="G136" s="62"/>
      <c r="H136" s="52"/>
      <c r="I136" s="51"/>
      <c r="J136" s="52"/>
      <c r="K136" s="52"/>
    </row>
    <row r="137" spans="1:11" x14ac:dyDescent="0.25">
      <c r="A137" s="16"/>
      <c r="B137" s="16"/>
      <c r="C137" s="5"/>
      <c r="D137" s="17"/>
      <c r="E137" s="20"/>
      <c r="F137" s="21"/>
      <c r="G137" s="22"/>
      <c r="H137" s="54"/>
      <c r="I137" s="52"/>
      <c r="J137" s="52"/>
    </row>
    <row r="138" spans="1:11" x14ac:dyDescent="0.25">
      <c r="A138" s="16"/>
      <c r="B138" s="16"/>
      <c r="C138" s="5"/>
      <c r="D138" s="17"/>
      <c r="E138" s="20"/>
      <c r="F138" s="23"/>
      <c r="G138" s="26"/>
      <c r="H138" s="54"/>
      <c r="I138" s="1"/>
    </row>
    <row r="139" spans="1:11" x14ac:dyDescent="0.25">
      <c r="A139" s="16"/>
      <c r="B139" s="16"/>
      <c r="C139" s="5"/>
      <c r="D139" s="17"/>
      <c r="E139" s="20"/>
      <c r="F139" s="23"/>
      <c r="G139" s="22"/>
      <c r="H139" s="54"/>
      <c r="I139" s="1"/>
    </row>
    <row r="140" spans="1:11" x14ac:dyDescent="0.25">
      <c r="A140" s="16"/>
      <c r="B140" s="16"/>
      <c r="C140" s="5"/>
      <c r="D140" s="17"/>
      <c r="E140" s="20"/>
      <c r="F140" s="23"/>
      <c r="G140" s="22"/>
      <c r="H140" s="54"/>
      <c r="I140" s="1"/>
    </row>
    <row r="141" spans="1:11" x14ac:dyDescent="0.25">
      <c r="A141" s="19"/>
      <c r="B141" s="24"/>
      <c r="C141" s="5"/>
      <c r="D141" s="17"/>
      <c r="E141" s="20"/>
      <c r="F141" s="23"/>
      <c r="G141" s="25"/>
      <c r="H141" s="222"/>
      <c r="I141" s="1"/>
    </row>
    <row r="142" spans="1:11" x14ac:dyDescent="0.25">
      <c r="A142" s="19"/>
      <c r="B142" s="16"/>
      <c r="C142" s="5"/>
      <c r="D142" s="17"/>
      <c r="E142" s="20"/>
      <c r="F142" s="23"/>
      <c r="G142" s="22"/>
      <c r="H142" s="54"/>
      <c r="I142" s="1"/>
    </row>
    <row r="143" spans="1:11" x14ac:dyDescent="0.25">
      <c r="A143" s="19"/>
      <c r="B143" s="16"/>
      <c r="C143" s="5"/>
      <c r="D143" s="17"/>
      <c r="E143" s="20"/>
      <c r="F143" s="23"/>
      <c r="G143" s="22"/>
      <c r="H143" s="54"/>
      <c r="I143" s="1"/>
    </row>
    <row r="144" spans="1:11" x14ac:dyDescent="0.25">
      <c r="A144" s="16"/>
      <c r="B144" s="16"/>
      <c r="C144" s="5"/>
      <c r="D144" s="17"/>
      <c r="E144" s="20"/>
      <c r="F144" s="23"/>
      <c r="G144" s="22"/>
      <c r="H144" s="54"/>
      <c r="I144" s="1"/>
    </row>
    <row r="145" spans="1:38" s="64" customFormat="1" x14ac:dyDescent="0.25">
      <c r="A145" s="16"/>
      <c r="B145" s="16"/>
      <c r="C145" s="5"/>
      <c r="D145" s="17"/>
      <c r="E145" s="20"/>
      <c r="F145" s="23"/>
      <c r="G145" s="22"/>
      <c r="H145" s="5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52"/>
      <c r="Z145" s="52"/>
      <c r="AA145" s="52"/>
      <c r="AB145" s="52"/>
      <c r="AC145" s="52"/>
      <c r="AD145" s="52"/>
      <c r="AE145" s="1"/>
      <c r="AF145" s="1"/>
      <c r="AG145" s="1"/>
      <c r="AH145" s="1"/>
      <c r="AI145" s="1"/>
      <c r="AJ145" s="1"/>
      <c r="AK145" s="1"/>
      <c r="AL145" s="1"/>
    </row>
    <row r="146" spans="1:38" s="64" customFormat="1" x14ac:dyDescent="0.25">
      <c r="A146" s="223"/>
      <c r="B146" s="16"/>
      <c r="C146" s="24"/>
      <c r="D146" s="5"/>
      <c r="E146" s="17"/>
      <c r="F146" s="5"/>
      <c r="G146" s="23"/>
      <c r="H146" s="224"/>
      <c r="I146" s="225"/>
      <c r="J146" s="22"/>
      <c r="K146" s="2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52"/>
      <c r="Z146" s="52"/>
      <c r="AA146" s="52"/>
      <c r="AB146" s="52"/>
      <c r="AC146" s="52"/>
      <c r="AD146" s="52"/>
      <c r="AE146" s="1"/>
      <c r="AF146" s="1"/>
      <c r="AG146" s="1"/>
      <c r="AH146" s="1"/>
      <c r="AI146" s="1"/>
      <c r="AJ146" s="1"/>
      <c r="AK146" s="1"/>
      <c r="AL146" s="1"/>
    </row>
    <row r="147" spans="1:38" s="64" customFormat="1" x14ac:dyDescent="0.25">
      <c r="A147" s="223"/>
      <c r="B147" s="16"/>
      <c r="C147" s="24"/>
      <c r="D147" s="5"/>
      <c r="E147" s="5"/>
      <c r="F147" s="5"/>
      <c r="G147" s="23"/>
      <c r="H147" s="224"/>
      <c r="I147" s="225"/>
      <c r="J147" s="22"/>
      <c r="K147" s="2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52"/>
      <c r="Z147" s="52"/>
      <c r="AA147" s="52"/>
      <c r="AB147" s="52"/>
      <c r="AC147" s="52"/>
      <c r="AD147" s="52"/>
      <c r="AE147" s="1"/>
      <c r="AF147" s="1"/>
      <c r="AG147" s="1"/>
      <c r="AH147" s="1"/>
      <c r="AI147" s="1"/>
      <c r="AJ147" s="1"/>
      <c r="AK147" s="1"/>
      <c r="AL147" s="1"/>
    </row>
    <row r="148" spans="1:38" s="64" customFormat="1" x14ac:dyDescent="0.25">
      <c r="A148" s="223"/>
      <c r="B148" s="16"/>
      <c r="C148" s="24"/>
      <c r="D148" s="5"/>
      <c r="E148" s="5"/>
      <c r="F148" s="5"/>
      <c r="G148" s="23"/>
      <c r="H148" s="224"/>
      <c r="I148" s="225"/>
      <c r="J148" s="22"/>
      <c r="K148" s="2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52"/>
      <c r="Z148" s="52"/>
      <c r="AA148" s="52"/>
      <c r="AB148" s="52"/>
      <c r="AC148" s="52"/>
      <c r="AD148" s="52"/>
      <c r="AE148" s="1"/>
      <c r="AF148" s="1"/>
      <c r="AG148" s="1"/>
      <c r="AH148" s="1"/>
      <c r="AI148" s="1"/>
      <c r="AJ148" s="1"/>
      <c r="AK148" s="1"/>
      <c r="AL148" s="1"/>
    </row>
    <row r="149" spans="1:38" s="64" customFormat="1" x14ac:dyDescent="0.25">
      <c r="A149" s="223"/>
      <c r="B149" s="16"/>
      <c r="C149" s="16"/>
      <c r="D149" s="5"/>
      <c r="E149" s="17"/>
      <c r="F149" s="5"/>
      <c r="G149" s="21"/>
      <c r="H149" s="224"/>
      <c r="I149" s="225"/>
      <c r="J149" s="22"/>
      <c r="K149" s="2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52"/>
      <c r="Z149" s="52"/>
      <c r="AA149" s="52"/>
      <c r="AB149" s="52"/>
      <c r="AC149" s="52"/>
      <c r="AD149" s="52"/>
      <c r="AE149" s="1"/>
      <c r="AF149" s="1"/>
      <c r="AG149" s="1"/>
      <c r="AH149" s="1"/>
      <c r="AI149" s="1"/>
      <c r="AJ149" s="1"/>
      <c r="AK149" s="1"/>
      <c r="AL149" s="1"/>
    </row>
    <row r="150" spans="1:38" s="64" customFormat="1" x14ac:dyDescent="0.25">
      <c r="A150" s="223"/>
      <c r="B150" s="16"/>
      <c r="C150" s="16"/>
      <c r="D150" s="5"/>
      <c r="E150" s="17"/>
      <c r="F150" s="5"/>
      <c r="G150" s="23"/>
      <c r="H150" s="224"/>
      <c r="I150" s="225"/>
      <c r="J150" s="22"/>
      <c r="K150" s="2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52"/>
      <c r="Z150" s="52"/>
      <c r="AA150" s="52"/>
      <c r="AB150" s="52"/>
      <c r="AC150" s="52"/>
      <c r="AD150" s="52"/>
      <c r="AE150" s="1"/>
      <c r="AF150" s="1"/>
      <c r="AG150" s="1"/>
      <c r="AH150" s="1"/>
      <c r="AI150" s="1"/>
      <c r="AJ150" s="1"/>
      <c r="AK150" s="1"/>
      <c r="AL150" s="1"/>
    </row>
    <row r="151" spans="1:38" s="64" customFormat="1" x14ac:dyDescent="0.25">
      <c r="A151" s="223"/>
      <c r="B151" s="16"/>
      <c r="C151" s="16"/>
      <c r="D151" s="5"/>
      <c r="E151" s="17"/>
      <c r="F151" s="5"/>
      <c r="G151" s="21"/>
      <c r="H151" s="224"/>
      <c r="I151" s="225"/>
      <c r="J151" s="22"/>
      <c r="K151" s="2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52"/>
      <c r="Z151" s="52"/>
      <c r="AA151" s="52"/>
      <c r="AB151" s="52"/>
      <c r="AC151" s="52"/>
      <c r="AD151" s="52"/>
      <c r="AE151" s="1"/>
      <c r="AF151" s="1"/>
      <c r="AG151" s="1"/>
      <c r="AH151" s="1"/>
      <c r="AI151" s="1"/>
      <c r="AJ151" s="1"/>
      <c r="AK151" s="1"/>
      <c r="AL151" s="1"/>
    </row>
    <row r="152" spans="1:38" s="64" customFormat="1" x14ac:dyDescent="0.25">
      <c r="A152" s="223"/>
      <c r="B152" s="16"/>
      <c r="C152" s="24"/>
      <c r="D152" s="5"/>
      <c r="E152" s="17"/>
      <c r="F152" s="18"/>
      <c r="G152" s="21"/>
      <c r="H152" s="224"/>
      <c r="I152" s="225"/>
      <c r="J152" s="22"/>
      <c r="K152" s="2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52"/>
      <c r="Z152" s="52"/>
      <c r="AA152" s="52"/>
      <c r="AB152" s="52"/>
      <c r="AC152" s="52"/>
      <c r="AD152" s="52"/>
      <c r="AE152" s="1"/>
      <c r="AF152" s="1"/>
      <c r="AG152" s="1"/>
      <c r="AH152" s="1"/>
      <c r="AI152" s="1"/>
      <c r="AJ152" s="1"/>
      <c r="AK152" s="1"/>
      <c r="AL152" s="1"/>
    </row>
    <row r="153" spans="1:38" s="64" customFormat="1" x14ac:dyDescent="0.25">
      <c r="A153" s="223"/>
      <c r="B153" s="16"/>
      <c r="C153" s="24"/>
      <c r="D153" s="5"/>
      <c r="E153" s="17"/>
      <c r="F153" s="18"/>
      <c r="G153" s="23"/>
      <c r="H153" s="224"/>
      <c r="I153" s="225"/>
      <c r="J153" s="22"/>
      <c r="K153" s="2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52"/>
      <c r="Z153" s="52"/>
      <c r="AA153" s="52"/>
      <c r="AB153" s="52"/>
      <c r="AC153" s="52"/>
      <c r="AD153" s="52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5">
      <c r="A154" s="223"/>
      <c r="B154" s="223"/>
      <c r="C154" s="22"/>
      <c r="D154" s="22"/>
      <c r="E154" s="22"/>
      <c r="F154" s="22"/>
      <c r="G154" s="22"/>
      <c r="H154" s="22"/>
      <c r="I154" s="225"/>
      <c r="J154" s="22"/>
      <c r="K154" s="22"/>
    </row>
    <row r="155" spans="1:38" x14ac:dyDescent="0.25">
      <c r="A155" s="223"/>
      <c r="B155" s="223"/>
      <c r="C155" s="22"/>
      <c r="D155" s="22"/>
      <c r="E155" s="22"/>
      <c r="F155" s="22"/>
      <c r="G155" s="22"/>
      <c r="H155" s="22"/>
      <c r="I155" s="225"/>
      <c r="J155" s="22"/>
      <c r="K155" s="22"/>
    </row>
  </sheetData>
  <pageMargins left="0" right="0" top="0" bottom="0" header="0.31496062992125984" footer="0.31496062992125984"/>
  <pageSetup paperSize="9" scale="2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2025-03-24T03:29:45Z</dcterms:modified>
</cp:coreProperties>
</file>