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4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6" l="1"/>
  <c r="M32" i="16"/>
  <c r="L32" i="16"/>
  <c r="L48" i="16"/>
  <c r="E131" i="16" l="1"/>
  <c r="L50" i="16" l="1"/>
  <c r="L34" i="16"/>
  <c r="R17" i="16"/>
  <c r="L17" i="16"/>
  <c r="AA24" i="16"/>
  <c r="AA21" i="16"/>
  <c r="AB13" i="16"/>
  <c r="AA16" i="16" s="1"/>
  <c r="L20" i="16"/>
  <c r="R20" i="16"/>
  <c r="Q20" i="16"/>
  <c r="P20" i="16"/>
  <c r="O20" i="16"/>
  <c r="N20" i="16"/>
  <c r="M20" i="16"/>
  <c r="F115" i="16"/>
  <c r="F112" i="16"/>
  <c r="F110" i="16"/>
  <c r="F108" i="16"/>
  <c r="F104" i="16"/>
  <c r="F99" i="16"/>
  <c r="F93" i="16"/>
  <c r="F91" i="16"/>
  <c r="D93" i="16"/>
  <c r="H115" i="16" l="1"/>
  <c r="C115" i="16"/>
  <c r="G115" i="16" s="1"/>
  <c r="H112" i="16"/>
  <c r="C112" i="16"/>
  <c r="G112" i="16" s="1"/>
  <c r="H110" i="16"/>
  <c r="G110" i="16"/>
  <c r="C110" i="16"/>
  <c r="H108" i="16"/>
  <c r="C108" i="16"/>
  <c r="G108" i="16" s="1"/>
  <c r="G125" i="16" s="1"/>
  <c r="H104" i="16"/>
  <c r="C104" i="16"/>
  <c r="G104" i="16" s="1"/>
  <c r="H99" i="16"/>
  <c r="C99" i="16"/>
  <c r="G99" i="16" s="1"/>
  <c r="F97" i="16"/>
  <c r="E97" i="16"/>
  <c r="D97" i="16"/>
  <c r="H95" i="16"/>
  <c r="E95" i="16"/>
  <c r="C95" i="16"/>
  <c r="D117" i="16"/>
  <c r="H91" i="16"/>
  <c r="C91" i="16"/>
  <c r="G91" i="16" s="1"/>
  <c r="H89" i="16"/>
  <c r="E89" i="16"/>
  <c r="C89" i="16"/>
  <c r="H62" i="16"/>
  <c r="E62" i="16"/>
  <c r="C62" i="16"/>
  <c r="H51" i="16"/>
  <c r="E51" i="16"/>
  <c r="G51" i="16" s="1"/>
  <c r="C51" i="16"/>
  <c r="H48" i="16"/>
  <c r="E48" i="16"/>
  <c r="C48" i="16"/>
  <c r="H44" i="16"/>
  <c r="E44" i="16"/>
  <c r="C44" i="16"/>
  <c r="M29" i="16"/>
  <c r="H29" i="16"/>
  <c r="E29" i="16"/>
  <c r="C29" i="16"/>
  <c r="G29" i="16" s="1"/>
  <c r="M25" i="16"/>
  <c r="X22" i="16"/>
  <c r="W22" i="16"/>
  <c r="V22" i="16"/>
  <c r="U22" i="16"/>
  <c r="T22" i="16"/>
  <c r="Q22" i="16"/>
  <c r="P22" i="16"/>
  <c r="M22" i="16"/>
  <c r="L22" i="16"/>
  <c r="S20" i="16"/>
  <c r="O22" i="16"/>
  <c r="H19" i="16"/>
  <c r="E19" i="16"/>
  <c r="C19" i="16"/>
  <c r="S17" i="16"/>
  <c r="R22" i="16"/>
  <c r="N22" i="16"/>
  <c r="L25" i="16"/>
  <c r="AE10" i="16"/>
  <c r="Z10" i="16"/>
  <c r="G48" i="16" l="1"/>
  <c r="E93" i="16"/>
  <c r="E117" i="16" s="1"/>
  <c r="G44" i="16"/>
  <c r="G62" i="16"/>
  <c r="G95" i="16"/>
  <c r="G19" i="16"/>
  <c r="C93" i="16"/>
  <c r="G89" i="16"/>
  <c r="G124" i="16" s="1"/>
  <c r="G128" i="16" s="1"/>
  <c r="G129" i="16" s="1"/>
  <c r="AA18" i="16"/>
  <c r="H97" i="16"/>
  <c r="F117" i="16"/>
  <c r="H117" i="16" s="1"/>
  <c r="S22" i="16"/>
  <c r="AA17" i="16"/>
  <c r="AA19" i="16" s="1"/>
  <c r="AA22" i="16" s="1"/>
  <c r="H93" i="16"/>
  <c r="C97" i="16"/>
  <c r="G97" i="16" s="1"/>
  <c r="G127" i="16" l="1"/>
  <c r="C117" i="16"/>
  <c r="G93" i="16"/>
  <c r="G117" i="16" l="1"/>
</calcChain>
</file>

<file path=xl/sharedStrings.xml><?xml version="1.0" encoding="utf-8"?>
<sst xmlns="http://schemas.openxmlformats.org/spreadsheetml/2006/main" count="314" uniqueCount="220">
  <si>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</si>
  <si>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</si>
  <si>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</si>
  <si>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</si>
  <si>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</si>
  <si>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</si>
  <si>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</si>
  <si>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</si>
  <si>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</si>
  <si>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</si>
  <si>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</si>
  <si>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</si>
  <si>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</si>
  <si>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</si>
  <si>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</si>
  <si>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</si>
  <si>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</si>
  <si>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</si>
  <si>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</si>
  <si>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</si>
  <si>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</si>
  <si>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</si>
  <si>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</si>
  <si>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</si>
  <si>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</si>
  <si>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</si>
  <si>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</si>
  <si>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</si>
  <si>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</si>
  <si>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</si>
  <si>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</si>
  <si>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</si>
  <si>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</si>
  <si>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</si>
  <si>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</si>
  <si>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</si>
  <si>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с01.01-31.12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</si>
  <si>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</si>
  <si>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</si>
  <si>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</si>
  <si>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</si>
  <si>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</si>
  <si>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</si>
  <si>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</si>
  <si>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</si>
  <si>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</si>
  <si>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 и т.д.</t>
  </si>
  <si>
    <t>Выполнено работ (оказано услуг)</t>
  </si>
  <si>
    <t>минимальная периодич.</t>
  </si>
  <si>
    <t>Остаток д/ср-в(начисл-выполнено)</t>
  </si>
  <si>
    <t xml:space="preserve">в соответствии с </t>
  </si>
  <si>
    <t>("-"   перевыполнено работ;</t>
  </si>
  <si>
    <t>законодательством РФ)</t>
  </si>
  <si>
    <t xml:space="preserve"> "+"  недовыполнено работ)</t>
  </si>
  <si>
    <t>2.Техническое</t>
  </si>
  <si>
    <t>Остаток д/ср-в(оплачено-выполнено)</t>
  </si>
  <si>
    <t>(с уч.задолженности )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</si>
  <si>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</si>
  <si>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</si>
  <si>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</si>
  <si>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</si>
  <si>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</si>
  <si>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</si>
  <si>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</si>
  <si>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</si>
  <si>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</si>
  <si>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>Примечание: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</si>
  <si>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</si>
  <si>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</si>
  <si>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</si>
  <si>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</si>
  <si>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</si>
  <si>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</si>
  <si>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</si>
  <si>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</si>
  <si>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</si>
  <si>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</si>
  <si>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</si>
  <si>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</si>
  <si>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</si>
  <si>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</si>
  <si>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</si>
  <si>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</si>
  <si>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</si>
  <si>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мытье лестничных площадок  и маршей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</si>
  <si>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</si>
  <si>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</si>
  <si>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</si>
  <si>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</si>
  <si>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</si>
  <si>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</si>
  <si>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</si>
  <si>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</si>
  <si>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</si>
  <si>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</si>
  <si>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</si>
  <si>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</si>
  <si>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По мере необходимости</t>
  </si>
  <si>
    <t>6.2. Уборка придомовой</t>
  </si>
  <si>
    <t>Подметание территории</t>
  </si>
  <si>
    <t>уборка придомовой</t>
  </si>
  <si>
    <t>территории в зимний</t>
  </si>
  <si>
    <t xml:space="preserve">период с вывозом </t>
  </si>
  <si>
    <t>снега на отвал</t>
  </si>
  <si>
    <t>Итого содержание общего</t>
  </si>
  <si>
    <t xml:space="preserve">  имущества дома</t>
  </si>
  <si>
    <t>фонтана</t>
  </si>
  <si>
    <t xml:space="preserve">Всего стоимость работ и услуг </t>
  </si>
  <si>
    <t xml:space="preserve"> по управлению и содержанию дома</t>
  </si>
  <si>
    <t>обслуживание газонов</t>
  </si>
  <si>
    <t>Период: Май- Сентябрь</t>
  </si>
  <si>
    <t>Круглосуточно</t>
  </si>
  <si>
    <t>сод</t>
  </si>
  <si>
    <t>доп усл</t>
  </si>
  <si>
    <t>начисл по тарифу</t>
  </si>
  <si>
    <t>итого</t>
  </si>
  <si>
    <t xml:space="preserve">                     по многоквартирному дому, расположенному по адресу:  мкр.  Стрижи, 5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</si>
  <si>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</si>
  <si>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</si>
  <si>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</si>
  <si>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</si>
  <si>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</si>
  <si>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</si>
  <si>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</si>
  <si>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</si>
  <si>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в т ч</t>
  </si>
  <si>
    <t>начисл ОРС</t>
  </si>
  <si>
    <t>оплата</t>
  </si>
  <si>
    <t>Поступления от размещенияоборудования связи</t>
  </si>
  <si>
    <t>Остаток средств от размещения оборудования связи</t>
  </si>
  <si>
    <t>остаток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</si>
  <si>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</si>
  <si>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</si>
  <si>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</si>
  <si>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</si>
  <si>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</si>
  <si>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</si>
  <si>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</si>
  <si>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</si>
  <si>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</si>
  <si>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</si>
  <si>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</si>
  <si>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</si>
  <si>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</si>
  <si>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</si>
  <si>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</si>
  <si>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</si>
  <si>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</si>
  <si>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</si>
  <si>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</si>
  <si>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</si>
  <si>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</si>
  <si>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</si>
  <si>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перерасчет</t>
  </si>
  <si>
    <t>Остаток д/ср-в: "Содержание автопарковки"</t>
  </si>
  <si>
    <t xml:space="preserve"> Дополнительные  работы и услуги:</t>
  </si>
  <si>
    <t>п.4=п.1+п.2-п.3;  п.6=п.2-п.5;  п.7=п.3-п.5;  п.8=п.I+п.7</t>
  </si>
  <si>
    <t>мелкий ремонт окон и дверей;</t>
  </si>
  <si>
    <t>э/э на сои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</si>
  <si>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</si>
  <si>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</si>
  <si>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</si>
  <si>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</si>
  <si>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>Остаток с учетом работы</t>
  </si>
  <si>
    <t>снег</t>
  </si>
  <si>
    <t xml:space="preserve">5. Санитарные </t>
  </si>
  <si>
    <t xml:space="preserve">работы по содержанию </t>
  </si>
  <si>
    <t xml:space="preserve">помещений общего </t>
  </si>
  <si>
    <t>пользования</t>
  </si>
  <si>
    <t xml:space="preserve">6. Уборка земельного </t>
  </si>
  <si>
    <t>участка входящего в</t>
  </si>
  <si>
    <t xml:space="preserve"> состав общего </t>
  </si>
  <si>
    <t xml:space="preserve">имущества дома </t>
  </si>
  <si>
    <t>7. Дератизация,</t>
  </si>
  <si>
    <t>Дератизация -1раз в квартал,</t>
  </si>
  <si>
    <t>дезинсекция</t>
  </si>
  <si>
    <t>дезинсекция-по заявке</t>
  </si>
  <si>
    <t xml:space="preserve">8. Содержание контейнерной </t>
  </si>
  <si>
    <t>площадки</t>
  </si>
  <si>
    <t>10. Услуги и работы</t>
  </si>
  <si>
    <t>по управлению МКД</t>
  </si>
  <si>
    <t xml:space="preserve">1. Механизированная </t>
  </si>
  <si>
    <t>2. Услуги охранного предприятия</t>
  </si>
  <si>
    <t xml:space="preserve">(2 поста КПП (24 ч), 1 пост </t>
  </si>
  <si>
    <t xml:space="preserve">Периметра (24 ч), </t>
  </si>
  <si>
    <t>1 пост Периметра (с 9.00 до 18.00)</t>
  </si>
  <si>
    <t xml:space="preserve">3. Техническое обслуживание </t>
  </si>
  <si>
    <t xml:space="preserve">По договору со </t>
  </si>
  <si>
    <t>шлагбаумов, калиток</t>
  </si>
  <si>
    <t>специализированной организацией</t>
  </si>
  <si>
    <t xml:space="preserve">4. Техническое обслуживание </t>
  </si>
  <si>
    <t>видеонаблюдения</t>
  </si>
  <si>
    <t xml:space="preserve">5.Сервисное </t>
  </si>
  <si>
    <t xml:space="preserve">6. Содержание </t>
  </si>
  <si>
    <t xml:space="preserve">Текущий </t>
  </si>
  <si>
    <t>ремонт</t>
  </si>
  <si>
    <t>перерасчет за кпп</t>
  </si>
  <si>
    <t>вперерасчет в/н</t>
  </si>
  <si>
    <t>работы</t>
  </si>
  <si>
    <t>перерасход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</si>
  <si>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</si>
  <si>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</si>
  <si>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</si>
  <si>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</si>
  <si>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</si>
  <si>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</si>
  <si>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</si>
  <si>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</si>
  <si>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</si>
  <si>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</si>
  <si>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</si>
  <si>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</si>
  <si>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</si>
  <si>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Выполнение подготовительных работ для </t>
  </si>
  <si>
    <t>устройства футбольного поля</t>
  </si>
  <si>
    <t xml:space="preserve">Приобретение дренажного насоса фонтана </t>
  </si>
  <si>
    <t>для замены (1 шт)</t>
  </si>
  <si>
    <t xml:space="preserve">Ремонт насосов фонтана (IML Amerira M-120, </t>
  </si>
  <si>
    <t>IML Big Discovery -1, IML Big Discovery -2)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</si>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</sst>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34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2" fontId="6" fillId="0" borderId="34" xfId="0" applyNumberFormat="1" applyFont="1" applyFill="1" applyBorder="1" applyAlignment="1">
      <alignment horizontal="right"/>
    </xf>
    <xf numFmtId="0" fontId="4" fillId="0" borderId="47" xfId="0" applyFont="1" applyFill="1" applyBorder="1" applyAlignment="1">
      <alignment horizontal="center"/>
    </xf>
    <xf numFmtId="0" fontId="7" fillId="0" borderId="46" xfId="0" applyFont="1" applyFill="1" applyBorder="1"/>
    <xf numFmtId="0" fontId="7" fillId="0" borderId="55" xfId="0" applyFont="1" applyFill="1" applyBorder="1"/>
    <xf numFmtId="2" fontId="6" fillId="0" borderId="51" xfId="0" applyNumberFormat="1" applyFont="1" applyFill="1" applyBorder="1" applyAlignment="1">
      <alignment horizontal="right"/>
    </xf>
    <xf numFmtId="0" fontId="3" fillId="0" borderId="51" xfId="0" applyFont="1" applyFill="1" applyBorder="1"/>
    <xf numFmtId="0" fontId="6" fillId="0" borderId="6" xfId="0" applyFont="1" applyFill="1" applyBorder="1"/>
    <xf numFmtId="2" fontId="6" fillId="0" borderId="14" xfId="0" applyNumberFormat="1" applyFont="1" applyFill="1" applyBorder="1" applyAlignment="1">
      <alignment horizontal="right"/>
    </xf>
    <xf numFmtId="2" fontId="6" fillId="0" borderId="51" xfId="0" applyNumberFormat="1" applyFont="1" applyFill="1" applyBorder="1" applyAlignment="1"/>
    <xf numFmtId="0" fontId="3" fillId="0" borderId="16" xfId="0" applyFont="1" applyFill="1" applyBorder="1"/>
    <xf numFmtId="0" fontId="3" fillId="0" borderId="50" xfId="0" applyFont="1" applyFill="1" applyBorder="1"/>
    <xf numFmtId="0" fontId="3" fillId="0" borderId="6" xfId="0" applyFont="1" applyFill="1" applyBorder="1"/>
    <xf numFmtId="2" fontId="3" fillId="0" borderId="52" xfId="0" applyNumberFormat="1" applyFont="1" applyFill="1" applyBorder="1" applyAlignment="1">
      <alignment horizontal="center"/>
    </xf>
    <xf numFmtId="2" fontId="3" fillId="0" borderId="57" xfId="0" applyNumberFormat="1" applyFont="1" applyFill="1" applyBorder="1" applyAlignment="1">
      <alignment horizontal="right"/>
    </xf>
    <xf numFmtId="2" fontId="3" fillId="0" borderId="51" xfId="0" applyNumberFormat="1" applyFont="1" applyFill="1" applyBorder="1" applyAlignment="1">
      <alignment horizontal="right"/>
    </xf>
    <xf numFmtId="2" fontId="3" fillId="0" borderId="52" xfId="0" applyNumberFormat="1" applyFont="1" applyFill="1" applyBorder="1" applyAlignment="1">
      <alignment horizontal="right"/>
    </xf>
    <xf numFmtId="0" fontId="3" fillId="0" borderId="57" xfId="0" applyFont="1" applyFill="1" applyBorder="1" applyAlignment="1">
      <alignment horizontal="right"/>
    </xf>
    <xf numFmtId="0" fontId="3" fillId="0" borderId="52" xfId="0" applyFont="1" applyFill="1" applyBorder="1" applyAlignment="1">
      <alignment horizontal="right"/>
    </xf>
    <xf numFmtId="0" fontId="3" fillId="0" borderId="51" xfId="0" applyFont="1" applyFill="1" applyBorder="1" applyAlignment="1">
      <alignment horizontal="right"/>
    </xf>
    <xf numFmtId="0" fontId="13" fillId="0" borderId="0" xfId="0" applyFont="1" applyFill="1"/>
    <xf numFmtId="2" fontId="13" fillId="0" borderId="0" xfId="0" applyNumberFormat="1" applyFont="1" applyFill="1"/>
    <xf numFmtId="165" fontId="13" fillId="0" borderId="0" xfId="0" applyNumberFormat="1" applyFont="1" applyFill="1"/>
    <xf numFmtId="164" fontId="1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1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14" xfId="0" applyFon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3" fillId="0" borderId="33" xfId="0" applyFont="1" applyFill="1" applyBorder="1"/>
    <xf numFmtId="0" fontId="3" fillId="0" borderId="14" xfId="0" applyFont="1" applyFill="1" applyBorder="1"/>
    <xf numFmtId="2" fontId="3" fillId="0" borderId="34" xfId="0" applyNumberFormat="1" applyFont="1" applyFill="1" applyBorder="1"/>
    <xf numFmtId="2" fontId="3" fillId="0" borderId="35" xfId="0" applyNumberFormat="1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8" xfId="0" applyFont="1" applyFill="1" applyBorder="1"/>
    <xf numFmtId="0" fontId="4" fillId="0" borderId="54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/>
    <xf numFmtId="2" fontId="3" fillId="0" borderId="14" xfId="0" applyNumberFormat="1" applyFont="1" applyFill="1" applyBorder="1"/>
    <xf numFmtId="0" fontId="4" fillId="0" borderId="29" xfId="0" applyFont="1" applyFill="1" applyBorder="1"/>
    <xf numFmtId="0" fontId="4" fillId="0" borderId="36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50" xfId="0" applyFont="1" applyFill="1" applyBorder="1"/>
    <xf numFmtId="2" fontId="7" fillId="0" borderId="15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0" fontId="7" fillId="0" borderId="28" xfId="0" applyFont="1" applyFill="1" applyBorder="1"/>
    <xf numFmtId="0" fontId="3" fillId="0" borderId="35" xfId="0" applyFont="1" applyFill="1" applyBorder="1"/>
    <xf numFmtId="2" fontId="10" fillId="0" borderId="34" xfId="0" applyNumberFormat="1" applyFont="1" applyFill="1" applyBorder="1"/>
    <xf numFmtId="0" fontId="7" fillId="0" borderId="38" xfId="0" applyFont="1" applyFill="1" applyBorder="1"/>
    <xf numFmtId="0" fontId="4" fillId="0" borderId="39" xfId="0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8" fillId="0" borderId="14" xfId="0" applyFont="1" applyFill="1" applyBorder="1"/>
    <xf numFmtId="2" fontId="5" fillId="0" borderId="34" xfId="0" applyNumberFormat="1" applyFont="1" applyFill="1" applyBorder="1"/>
    <xf numFmtId="0" fontId="5" fillId="0" borderId="33" xfId="0" applyFont="1" applyFill="1" applyBorder="1"/>
    <xf numFmtId="0" fontId="7" fillId="0" borderId="14" xfId="0" applyFont="1" applyFill="1" applyBorder="1"/>
    <xf numFmtId="0" fontId="5" fillId="0" borderId="34" xfId="0" applyFont="1" applyFill="1" applyBorder="1"/>
    <xf numFmtId="164" fontId="3" fillId="0" borderId="33" xfId="0" applyNumberFormat="1" applyFont="1" applyFill="1" applyBorder="1"/>
    <xf numFmtId="0" fontId="3" fillId="0" borderId="21" xfId="0" applyFont="1" applyFill="1" applyBorder="1"/>
    <xf numFmtId="0" fontId="10" fillId="0" borderId="34" xfId="0" applyFont="1" applyFill="1" applyBorder="1"/>
    <xf numFmtId="0" fontId="3" fillId="0" borderId="56" xfId="0" applyFont="1" applyFill="1" applyBorder="1"/>
    <xf numFmtId="0" fontId="4" fillId="0" borderId="3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3" fillId="0" borderId="51" xfId="0" applyNumberFormat="1" applyFont="1" applyFill="1" applyBorder="1"/>
    <xf numFmtId="2" fontId="3" fillId="0" borderId="45" xfId="0" applyNumberFormat="1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29" xfId="0" applyFont="1" applyFill="1" applyBorder="1"/>
    <xf numFmtId="0" fontId="4" fillId="0" borderId="3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4" fillId="0" borderId="5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5" fillId="0" borderId="37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2" fontId="3" fillId="0" borderId="41" xfId="0" applyNumberFormat="1" applyFont="1" applyFill="1" applyBorder="1"/>
    <xf numFmtId="2" fontId="3" fillId="0" borderId="42" xfId="0" applyNumberFormat="1" applyFont="1" applyFill="1" applyBorder="1"/>
    <xf numFmtId="2" fontId="3" fillId="0" borderId="0" xfId="0" applyNumberFormat="1" applyFont="1" applyFill="1"/>
    <xf numFmtId="0" fontId="6" fillId="0" borderId="38" xfId="0" applyFont="1" applyFill="1" applyBorder="1"/>
    <xf numFmtId="164" fontId="4" fillId="0" borderId="1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28" xfId="0" applyFont="1" applyFill="1" applyBorder="1"/>
    <xf numFmtId="0" fontId="4" fillId="0" borderId="0" xfId="0" applyFont="1" applyFill="1" applyAlignment="1">
      <alignment horizontal="center"/>
    </xf>
    <xf numFmtId="0" fontId="6" fillId="0" borderId="28" xfId="0" applyFont="1" applyFill="1" applyBorder="1" applyAlignment="1">
      <alignment horizontal="left"/>
    </xf>
    <xf numFmtId="0" fontId="4" fillId="0" borderId="38" xfId="0" applyFont="1" applyFill="1" applyBorder="1"/>
    <xf numFmtId="0" fontId="11" fillId="0" borderId="0" xfId="0" applyFont="1" applyFill="1" applyAlignment="1">
      <alignment horizontal="left"/>
    </xf>
    <xf numFmtId="2" fontId="11" fillId="0" borderId="0" xfId="0" applyNumberFormat="1" applyFont="1" applyFill="1" applyAlignment="1">
      <alignment horizontal="left"/>
    </xf>
    <xf numFmtId="0" fontId="7" fillId="0" borderId="39" xfId="0" applyFont="1" applyFill="1" applyBorder="1"/>
    <xf numFmtId="0" fontId="6" fillId="0" borderId="39" xfId="0" applyFont="1" applyFill="1" applyBorder="1" applyAlignment="1">
      <alignment horizontal="center"/>
    </xf>
    <xf numFmtId="164" fontId="0" fillId="0" borderId="0" xfId="0" applyNumberFormat="1" applyFill="1"/>
    <xf numFmtId="0" fontId="7" fillId="0" borderId="20" xfId="0" applyFont="1" applyFill="1" applyBorder="1"/>
    <xf numFmtId="0" fontId="6" fillId="0" borderId="2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36" xfId="0" applyFont="1" applyFill="1" applyBorder="1"/>
    <xf numFmtId="0" fontId="6" fillId="0" borderId="3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36" xfId="0" applyFont="1" applyFill="1" applyBorder="1"/>
    <xf numFmtId="2" fontId="7" fillId="0" borderId="44" xfId="0" applyNumberFormat="1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0" fontId="9" fillId="0" borderId="20" xfId="0" applyFont="1" applyFill="1" applyBorder="1"/>
    <xf numFmtId="2" fontId="7" fillId="0" borderId="5" xfId="0" applyNumberFormat="1" applyFont="1" applyFill="1" applyBorder="1" applyAlignment="1">
      <alignment horizontal="center"/>
    </xf>
    <xf numFmtId="0" fontId="6" fillId="0" borderId="39" xfId="0" applyFont="1" applyFill="1" applyBorder="1"/>
    <xf numFmtId="165" fontId="0" fillId="0" borderId="0" xfId="0" applyNumberFormat="1" applyFill="1"/>
    <xf numFmtId="0" fontId="6" fillId="0" borderId="20" xfId="0" applyFont="1" applyFill="1" applyBorder="1"/>
    <xf numFmtId="0" fontId="6" fillId="0" borderId="36" xfId="0" applyFont="1" applyFill="1" applyBorder="1"/>
    <xf numFmtId="164" fontId="7" fillId="0" borderId="29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0" fontId="7" fillId="0" borderId="10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53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4" fillId="0" borderId="22" xfId="0" applyFont="1" applyFill="1" applyBorder="1"/>
    <xf numFmtId="0" fontId="7" fillId="0" borderId="47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4"/>
  <sheetViews>
    <sheetView tabSelected="1" zoomScaleNormal="100" workbookViewId="0">
      <selection activeCell="L30" sqref="L30"/>
    </sheetView>
  </sheetViews>
  <sheetFormatPr defaultColWidth="11.5703125" defaultRowHeight="15" x14ac:dyDescent="0.25"/>
  <cols>
    <col min="1" max="1" width="23.140625" style="33" customWidth="1"/>
    <col min="2" max="2" width="42.85546875" style="33" customWidth="1"/>
    <col min="3" max="3" width="11.5703125" style="33" customWidth="1"/>
    <col min="4" max="4" width="11.28515625" style="33" customWidth="1"/>
    <col min="5" max="5" width="12.85546875" style="33" customWidth="1"/>
    <col min="6" max="6" width="12.140625" style="33" customWidth="1"/>
    <col min="7" max="7" width="11.7109375" style="33" customWidth="1"/>
    <col min="8" max="8" width="11.42578125" style="33" customWidth="1"/>
    <col min="9" max="9" width="12.7109375" style="34" customWidth="1"/>
    <col min="10" max="10" width="6.28515625" style="33" customWidth="1"/>
    <col min="11" max="11" width="49.28515625" style="33" customWidth="1"/>
    <col min="12" max="13" width="14.85546875" style="33" customWidth="1"/>
    <col min="14" max="18" width="13.28515625" style="33" customWidth="1"/>
    <col min="19" max="19" width="12.140625" style="33" customWidth="1"/>
    <col min="20" max="20" width="12.28515625" style="33" customWidth="1"/>
    <col min="21" max="22" width="11.140625" style="33" customWidth="1"/>
    <col min="23" max="23" width="12.42578125" style="33" customWidth="1"/>
    <col min="24" max="24" width="11.42578125" style="33" customWidth="1"/>
    <col min="25" max="32" width="11.5703125" style="29"/>
    <col min="33" max="262" width="11.5703125" style="33"/>
    <col min="263" max="263" width="23.140625" style="33" customWidth="1"/>
    <col min="264" max="264" width="42.85546875" style="33" customWidth="1"/>
    <col min="265" max="265" width="11.5703125" style="33" customWidth="1"/>
    <col min="266" max="266" width="11.28515625" style="33" customWidth="1"/>
    <col min="267" max="267" width="12.85546875" style="33" customWidth="1"/>
    <col min="268" max="268" width="12.140625" style="33" customWidth="1"/>
    <col min="269" max="269" width="11.7109375" style="33" customWidth="1"/>
    <col min="270" max="270" width="11.42578125" style="33" customWidth="1"/>
    <col min="271" max="271" width="12.7109375" style="33" customWidth="1"/>
    <col min="272" max="272" width="4.140625" style="33" customWidth="1"/>
    <col min="273" max="273" width="45.28515625" style="33" customWidth="1"/>
    <col min="274" max="274" width="14.85546875" style="33" customWidth="1"/>
    <col min="275" max="275" width="12.28515625" style="33" customWidth="1"/>
    <col min="276" max="277" width="11.140625" style="33" customWidth="1"/>
    <col min="278" max="278" width="12.42578125" style="33" customWidth="1"/>
    <col min="279" max="279" width="11.42578125" style="33" customWidth="1"/>
    <col min="280" max="280" width="13.5703125" style="33" customWidth="1"/>
    <col min="281" max="518" width="11.5703125" style="33"/>
    <col min="519" max="519" width="23.140625" style="33" customWidth="1"/>
    <col min="520" max="520" width="42.85546875" style="33" customWidth="1"/>
    <col min="521" max="521" width="11.5703125" style="33" customWidth="1"/>
    <col min="522" max="522" width="11.28515625" style="33" customWidth="1"/>
    <col min="523" max="523" width="12.85546875" style="33" customWidth="1"/>
    <col min="524" max="524" width="12.140625" style="33" customWidth="1"/>
    <col min="525" max="525" width="11.7109375" style="33" customWidth="1"/>
    <col min="526" max="526" width="11.42578125" style="33" customWidth="1"/>
    <col min="527" max="527" width="12.7109375" style="33" customWidth="1"/>
    <col min="528" max="528" width="4.140625" style="33" customWidth="1"/>
    <col min="529" max="529" width="45.28515625" style="33" customWidth="1"/>
    <col min="530" max="530" width="14.85546875" style="33" customWidth="1"/>
    <col min="531" max="531" width="12.28515625" style="33" customWidth="1"/>
    <col min="532" max="533" width="11.140625" style="33" customWidth="1"/>
    <col min="534" max="534" width="12.42578125" style="33" customWidth="1"/>
    <col min="535" max="535" width="11.42578125" style="33" customWidth="1"/>
    <col min="536" max="536" width="13.5703125" style="33" customWidth="1"/>
    <col min="537" max="774" width="11.5703125" style="33"/>
    <col min="775" max="775" width="23.140625" style="33" customWidth="1"/>
    <col min="776" max="776" width="42.85546875" style="33" customWidth="1"/>
    <col min="777" max="777" width="11.5703125" style="33" customWidth="1"/>
    <col min="778" max="778" width="11.28515625" style="33" customWidth="1"/>
    <col min="779" max="779" width="12.85546875" style="33" customWidth="1"/>
    <col min="780" max="780" width="12.140625" style="33" customWidth="1"/>
    <col min="781" max="781" width="11.7109375" style="33" customWidth="1"/>
    <col min="782" max="782" width="11.42578125" style="33" customWidth="1"/>
    <col min="783" max="783" width="12.7109375" style="33" customWidth="1"/>
    <col min="784" max="784" width="4.140625" style="33" customWidth="1"/>
    <col min="785" max="785" width="45.28515625" style="33" customWidth="1"/>
    <col min="786" max="786" width="14.85546875" style="33" customWidth="1"/>
    <col min="787" max="787" width="12.28515625" style="33" customWidth="1"/>
    <col min="788" max="789" width="11.140625" style="33" customWidth="1"/>
    <col min="790" max="790" width="12.42578125" style="33" customWidth="1"/>
    <col min="791" max="791" width="11.42578125" style="33" customWidth="1"/>
    <col min="792" max="792" width="13.5703125" style="33" customWidth="1"/>
    <col min="793" max="1030" width="11.5703125" style="33"/>
    <col min="1031" max="1031" width="23.140625" style="33" customWidth="1"/>
    <col min="1032" max="1032" width="42.85546875" style="33" customWidth="1"/>
    <col min="1033" max="1033" width="11.5703125" style="33" customWidth="1"/>
    <col min="1034" max="1034" width="11.28515625" style="33" customWidth="1"/>
    <col min="1035" max="1035" width="12.85546875" style="33" customWidth="1"/>
    <col min="1036" max="1036" width="12.140625" style="33" customWidth="1"/>
    <col min="1037" max="1037" width="11.7109375" style="33" customWidth="1"/>
    <col min="1038" max="1038" width="11.42578125" style="33" customWidth="1"/>
    <col min="1039" max="1039" width="12.7109375" style="33" customWidth="1"/>
    <col min="1040" max="1040" width="4.140625" style="33" customWidth="1"/>
    <col min="1041" max="1041" width="45.28515625" style="33" customWidth="1"/>
    <col min="1042" max="1042" width="14.85546875" style="33" customWidth="1"/>
    <col min="1043" max="1043" width="12.28515625" style="33" customWidth="1"/>
    <col min="1044" max="1045" width="11.140625" style="33" customWidth="1"/>
    <col min="1046" max="1046" width="12.42578125" style="33" customWidth="1"/>
    <col min="1047" max="1047" width="11.42578125" style="33" customWidth="1"/>
    <col min="1048" max="1048" width="13.5703125" style="33" customWidth="1"/>
    <col min="1049" max="1286" width="11.5703125" style="33"/>
    <col min="1287" max="1287" width="23.140625" style="33" customWidth="1"/>
    <col min="1288" max="1288" width="42.85546875" style="33" customWidth="1"/>
    <col min="1289" max="1289" width="11.5703125" style="33" customWidth="1"/>
    <col min="1290" max="1290" width="11.28515625" style="33" customWidth="1"/>
    <col min="1291" max="1291" width="12.85546875" style="33" customWidth="1"/>
    <col min="1292" max="1292" width="12.140625" style="33" customWidth="1"/>
    <col min="1293" max="1293" width="11.7109375" style="33" customWidth="1"/>
    <col min="1294" max="1294" width="11.42578125" style="33" customWidth="1"/>
    <col min="1295" max="1295" width="12.7109375" style="33" customWidth="1"/>
    <col min="1296" max="1296" width="4.140625" style="33" customWidth="1"/>
    <col min="1297" max="1297" width="45.28515625" style="33" customWidth="1"/>
    <col min="1298" max="1298" width="14.85546875" style="33" customWidth="1"/>
    <col min="1299" max="1299" width="12.28515625" style="33" customWidth="1"/>
    <col min="1300" max="1301" width="11.140625" style="33" customWidth="1"/>
    <col min="1302" max="1302" width="12.42578125" style="33" customWidth="1"/>
    <col min="1303" max="1303" width="11.42578125" style="33" customWidth="1"/>
    <col min="1304" max="1304" width="13.5703125" style="33" customWidth="1"/>
    <col min="1305" max="1542" width="11.5703125" style="33"/>
    <col min="1543" max="1543" width="23.140625" style="33" customWidth="1"/>
    <col min="1544" max="1544" width="42.85546875" style="33" customWidth="1"/>
    <col min="1545" max="1545" width="11.5703125" style="33" customWidth="1"/>
    <col min="1546" max="1546" width="11.28515625" style="33" customWidth="1"/>
    <col min="1547" max="1547" width="12.85546875" style="33" customWidth="1"/>
    <col min="1548" max="1548" width="12.140625" style="33" customWidth="1"/>
    <col min="1549" max="1549" width="11.7109375" style="33" customWidth="1"/>
    <col min="1550" max="1550" width="11.42578125" style="33" customWidth="1"/>
    <col min="1551" max="1551" width="12.7109375" style="33" customWidth="1"/>
    <col min="1552" max="1552" width="4.140625" style="33" customWidth="1"/>
    <col min="1553" max="1553" width="45.28515625" style="33" customWidth="1"/>
    <col min="1554" max="1554" width="14.85546875" style="33" customWidth="1"/>
    <col min="1555" max="1555" width="12.28515625" style="33" customWidth="1"/>
    <col min="1556" max="1557" width="11.140625" style="33" customWidth="1"/>
    <col min="1558" max="1558" width="12.42578125" style="33" customWidth="1"/>
    <col min="1559" max="1559" width="11.42578125" style="33" customWidth="1"/>
    <col min="1560" max="1560" width="13.5703125" style="33" customWidth="1"/>
    <col min="1561" max="1798" width="11.5703125" style="33"/>
    <col min="1799" max="1799" width="23.140625" style="33" customWidth="1"/>
    <col min="1800" max="1800" width="42.85546875" style="33" customWidth="1"/>
    <col min="1801" max="1801" width="11.5703125" style="33" customWidth="1"/>
    <col min="1802" max="1802" width="11.28515625" style="33" customWidth="1"/>
    <col min="1803" max="1803" width="12.85546875" style="33" customWidth="1"/>
    <col min="1804" max="1804" width="12.140625" style="33" customWidth="1"/>
    <col min="1805" max="1805" width="11.7109375" style="33" customWidth="1"/>
    <col min="1806" max="1806" width="11.42578125" style="33" customWidth="1"/>
    <col min="1807" max="1807" width="12.7109375" style="33" customWidth="1"/>
    <col min="1808" max="1808" width="4.140625" style="33" customWidth="1"/>
    <col min="1809" max="1809" width="45.28515625" style="33" customWidth="1"/>
    <col min="1810" max="1810" width="14.85546875" style="33" customWidth="1"/>
    <col min="1811" max="1811" width="12.28515625" style="33" customWidth="1"/>
    <col min="1812" max="1813" width="11.140625" style="33" customWidth="1"/>
    <col min="1814" max="1814" width="12.42578125" style="33" customWidth="1"/>
    <col min="1815" max="1815" width="11.42578125" style="33" customWidth="1"/>
    <col min="1816" max="1816" width="13.5703125" style="33" customWidth="1"/>
    <col min="1817" max="2054" width="11.5703125" style="33"/>
    <col min="2055" max="2055" width="23.140625" style="33" customWidth="1"/>
    <col min="2056" max="2056" width="42.85546875" style="33" customWidth="1"/>
    <col min="2057" max="2057" width="11.5703125" style="33" customWidth="1"/>
    <col min="2058" max="2058" width="11.28515625" style="33" customWidth="1"/>
    <col min="2059" max="2059" width="12.85546875" style="33" customWidth="1"/>
    <col min="2060" max="2060" width="12.140625" style="33" customWidth="1"/>
    <col min="2061" max="2061" width="11.7109375" style="33" customWidth="1"/>
    <col min="2062" max="2062" width="11.42578125" style="33" customWidth="1"/>
    <col min="2063" max="2063" width="12.7109375" style="33" customWidth="1"/>
    <col min="2064" max="2064" width="4.140625" style="33" customWidth="1"/>
    <col min="2065" max="2065" width="45.28515625" style="33" customWidth="1"/>
    <col min="2066" max="2066" width="14.85546875" style="33" customWidth="1"/>
    <col min="2067" max="2067" width="12.28515625" style="33" customWidth="1"/>
    <col min="2068" max="2069" width="11.140625" style="33" customWidth="1"/>
    <col min="2070" max="2070" width="12.42578125" style="33" customWidth="1"/>
    <col min="2071" max="2071" width="11.42578125" style="33" customWidth="1"/>
    <col min="2072" max="2072" width="13.5703125" style="33" customWidth="1"/>
    <col min="2073" max="2310" width="11.5703125" style="33"/>
    <col min="2311" max="2311" width="23.140625" style="33" customWidth="1"/>
    <col min="2312" max="2312" width="42.85546875" style="33" customWidth="1"/>
    <col min="2313" max="2313" width="11.5703125" style="33" customWidth="1"/>
    <col min="2314" max="2314" width="11.28515625" style="33" customWidth="1"/>
    <col min="2315" max="2315" width="12.85546875" style="33" customWidth="1"/>
    <col min="2316" max="2316" width="12.140625" style="33" customWidth="1"/>
    <col min="2317" max="2317" width="11.7109375" style="33" customWidth="1"/>
    <col min="2318" max="2318" width="11.42578125" style="33" customWidth="1"/>
    <col min="2319" max="2319" width="12.7109375" style="33" customWidth="1"/>
    <col min="2320" max="2320" width="4.140625" style="33" customWidth="1"/>
    <col min="2321" max="2321" width="45.28515625" style="33" customWidth="1"/>
    <col min="2322" max="2322" width="14.85546875" style="33" customWidth="1"/>
    <col min="2323" max="2323" width="12.28515625" style="33" customWidth="1"/>
    <col min="2324" max="2325" width="11.140625" style="33" customWidth="1"/>
    <col min="2326" max="2326" width="12.42578125" style="33" customWidth="1"/>
    <col min="2327" max="2327" width="11.42578125" style="33" customWidth="1"/>
    <col min="2328" max="2328" width="13.5703125" style="33" customWidth="1"/>
    <col min="2329" max="2566" width="11.5703125" style="33"/>
    <col min="2567" max="2567" width="23.140625" style="33" customWidth="1"/>
    <col min="2568" max="2568" width="42.85546875" style="33" customWidth="1"/>
    <col min="2569" max="2569" width="11.5703125" style="33" customWidth="1"/>
    <col min="2570" max="2570" width="11.28515625" style="33" customWidth="1"/>
    <col min="2571" max="2571" width="12.85546875" style="33" customWidth="1"/>
    <col min="2572" max="2572" width="12.140625" style="33" customWidth="1"/>
    <col min="2573" max="2573" width="11.7109375" style="33" customWidth="1"/>
    <col min="2574" max="2574" width="11.42578125" style="33" customWidth="1"/>
    <col min="2575" max="2575" width="12.7109375" style="33" customWidth="1"/>
    <col min="2576" max="2576" width="4.140625" style="33" customWidth="1"/>
    <col min="2577" max="2577" width="45.28515625" style="33" customWidth="1"/>
    <col min="2578" max="2578" width="14.85546875" style="33" customWidth="1"/>
    <col min="2579" max="2579" width="12.28515625" style="33" customWidth="1"/>
    <col min="2580" max="2581" width="11.140625" style="33" customWidth="1"/>
    <col min="2582" max="2582" width="12.42578125" style="33" customWidth="1"/>
    <col min="2583" max="2583" width="11.42578125" style="33" customWidth="1"/>
    <col min="2584" max="2584" width="13.5703125" style="33" customWidth="1"/>
    <col min="2585" max="2822" width="11.5703125" style="33"/>
    <col min="2823" max="2823" width="23.140625" style="33" customWidth="1"/>
    <col min="2824" max="2824" width="42.85546875" style="33" customWidth="1"/>
    <col min="2825" max="2825" width="11.5703125" style="33" customWidth="1"/>
    <col min="2826" max="2826" width="11.28515625" style="33" customWidth="1"/>
    <col min="2827" max="2827" width="12.85546875" style="33" customWidth="1"/>
    <col min="2828" max="2828" width="12.140625" style="33" customWidth="1"/>
    <col min="2829" max="2829" width="11.7109375" style="33" customWidth="1"/>
    <col min="2830" max="2830" width="11.42578125" style="33" customWidth="1"/>
    <col min="2831" max="2831" width="12.7109375" style="33" customWidth="1"/>
    <col min="2832" max="2832" width="4.140625" style="33" customWidth="1"/>
    <col min="2833" max="2833" width="45.28515625" style="33" customWidth="1"/>
    <col min="2834" max="2834" width="14.85546875" style="33" customWidth="1"/>
    <col min="2835" max="2835" width="12.28515625" style="33" customWidth="1"/>
    <col min="2836" max="2837" width="11.140625" style="33" customWidth="1"/>
    <col min="2838" max="2838" width="12.42578125" style="33" customWidth="1"/>
    <col min="2839" max="2839" width="11.42578125" style="33" customWidth="1"/>
    <col min="2840" max="2840" width="13.5703125" style="33" customWidth="1"/>
    <col min="2841" max="3078" width="11.5703125" style="33"/>
    <col min="3079" max="3079" width="23.140625" style="33" customWidth="1"/>
    <col min="3080" max="3080" width="42.85546875" style="33" customWidth="1"/>
    <col min="3081" max="3081" width="11.5703125" style="33" customWidth="1"/>
    <col min="3082" max="3082" width="11.28515625" style="33" customWidth="1"/>
    <col min="3083" max="3083" width="12.85546875" style="33" customWidth="1"/>
    <col min="3084" max="3084" width="12.140625" style="33" customWidth="1"/>
    <col min="3085" max="3085" width="11.7109375" style="33" customWidth="1"/>
    <col min="3086" max="3086" width="11.42578125" style="33" customWidth="1"/>
    <col min="3087" max="3087" width="12.7109375" style="33" customWidth="1"/>
    <col min="3088" max="3088" width="4.140625" style="33" customWidth="1"/>
    <col min="3089" max="3089" width="45.28515625" style="33" customWidth="1"/>
    <col min="3090" max="3090" width="14.85546875" style="33" customWidth="1"/>
    <col min="3091" max="3091" width="12.28515625" style="33" customWidth="1"/>
    <col min="3092" max="3093" width="11.140625" style="33" customWidth="1"/>
    <col min="3094" max="3094" width="12.42578125" style="33" customWidth="1"/>
    <col min="3095" max="3095" width="11.42578125" style="33" customWidth="1"/>
    <col min="3096" max="3096" width="13.5703125" style="33" customWidth="1"/>
    <col min="3097" max="3334" width="11.5703125" style="33"/>
    <col min="3335" max="3335" width="23.140625" style="33" customWidth="1"/>
    <col min="3336" max="3336" width="42.85546875" style="33" customWidth="1"/>
    <col min="3337" max="3337" width="11.5703125" style="33" customWidth="1"/>
    <col min="3338" max="3338" width="11.28515625" style="33" customWidth="1"/>
    <col min="3339" max="3339" width="12.85546875" style="33" customWidth="1"/>
    <col min="3340" max="3340" width="12.140625" style="33" customWidth="1"/>
    <col min="3341" max="3341" width="11.7109375" style="33" customWidth="1"/>
    <col min="3342" max="3342" width="11.42578125" style="33" customWidth="1"/>
    <col min="3343" max="3343" width="12.7109375" style="33" customWidth="1"/>
    <col min="3344" max="3344" width="4.140625" style="33" customWidth="1"/>
    <col min="3345" max="3345" width="45.28515625" style="33" customWidth="1"/>
    <col min="3346" max="3346" width="14.85546875" style="33" customWidth="1"/>
    <col min="3347" max="3347" width="12.28515625" style="33" customWidth="1"/>
    <col min="3348" max="3349" width="11.140625" style="33" customWidth="1"/>
    <col min="3350" max="3350" width="12.42578125" style="33" customWidth="1"/>
    <col min="3351" max="3351" width="11.42578125" style="33" customWidth="1"/>
    <col min="3352" max="3352" width="13.5703125" style="33" customWidth="1"/>
    <col min="3353" max="3590" width="11.5703125" style="33"/>
    <col min="3591" max="3591" width="23.140625" style="33" customWidth="1"/>
    <col min="3592" max="3592" width="42.85546875" style="33" customWidth="1"/>
    <col min="3593" max="3593" width="11.5703125" style="33" customWidth="1"/>
    <col min="3594" max="3594" width="11.28515625" style="33" customWidth="1"/>
    <col min="3595" max="3595" width="12.85546875" style="33" customWidth="1"/>
    <col min="3596" max="3596" width="12.140625" style="33" customWidth="1"/>
    <col min="3597" max="3597" width="11.7109375" style="33" customWidth="1"/>
    <col min="3598" max="3598" width="11.42578125" style="33" customWidth="1"/>
    <col min="3599" max="3599" width="12.7109375" style="33" customWidth="1"/>
    <col min="3600" max="3600" width="4.140625" style="33" customWidth="1"/>
    <col min="3601" max="3601" width="45.28515625" style="33" customWidth="1"/>
    <col min="3602" max="3602" width="14.85546875" style="33" customWidth="1"/>
    <col min="3603" max="3603" width="12.28515625" style="33" customWidth="1"/>
    <col min="3604" max="3605" width="11.140625" style="33" customWidth="1"/>
    <col min="3606" max="3606" width="12.42578125" style="33" customWidth="1"/>
    <col min="3607" max="3607" width="11.42578125" style="33" customWidth="1"/>
    <col min="3608" max="3608" width="13.5703125" style="33" customWidth="1"/>
    <col min="3609" max="3846" width="11.5703125" style="33"/>
    <col min="3847" max="3847" width="23.140625" style="33" customWidth="1"/>
    <col min="3848" max="3848" width="42.85546875" style="33" customWidth="1"/>
    <col min="3849" max="3849" width="11.5703125" style="33" customWidth="1"/>
    <col min="3850" max="3850" width="11.28515625" style="33" customWidth="1"/>
    <col min="3851" max="3851" width="12.85546875" style="33" customWidth="1"/>
    <col min="3852" max="3852" width="12.140625" style="33" customWidth="1"/>
    <col min="3853" max="3853" width="11.7109375" style="33" customWidth="1"/>
    <col min="3854" max="3854" width="11.42578125" style="33" customWidth="1"/>
    <col min="3855" max="3855" width="12.7109375" style="33" customWidth="1"/>
    <col min="3856" max="3856" width="4.140625" style="33" customWidth="1"/>
    <col min="3857" max="3857" width="45.28515625" style="33" customWidth="1"/>
    <col min="3858" max="3858" width="14.85546875" style="33" customWidth="1"/>
    <col min="3859" max="3859" width="12.28515625" style="33" customWidth="1"/>
    <col min="3860" max="3861" width="11.140625" style="33" customWidth="1"/>
    <col min="3862" max="3862" width="12.42578125" style="33" customWidth="1"/>
    <col min="3863" max="3863" width="11.42578125" style="33" customWidth="1"/>
    <col min="3864" max="3864" width="13.5703125" style="33" customWidth="1"/>
    <col min="3865" max="4102" width="11.5703125" style="33"/>
    <col min="4103" max="4103" width="23.140625" style="33" customWidth="1"/>
    <col min="4104" max="4104" width="42.85546875" style="33" customWidth="1"/>
    <col min="4105" max="4105" width="11.5703125" style="33" customWidth="1"/>
    <col min="4106" max="4106" width="11.28515625" style="33" customWidth="1"/>
    <col min="4107" max="4107" width="12.85546875" style="33" customWidth="1"/>
    <col min="4108" max="4108" width="12.140625" style="33" customWidth="1"/>
    <col min="4109" max="4109" width="11.7109375" style="33" customWidth="1"/>
    <col min="4110" max="4110" width="11.42578125" style="33" customWidth="1"/>
    <col min="4111" max="4111" width="12.7109375" style="33" customWidth="1"/>
    <col min="4112" max="4112" width="4.140625" style="33" customWidth="1"/>
    <col min="4113" max="4113" width="45.28515625" style="33" customWidth="1"/>
    <col min="4114" max="4114" width="14.85546875" style="33" customWidth="1"/>
    <col min="4115" max="4115" width="12.28515625" style="33" customWidth="1"/>
    <col min="4116" max="4117" width="11.140625" style="33" customWidth="1"/>
    <col min="4118" max="4118" width="12.42578125" style="33" customWidth="1"/>
    <col min="4119" max="4119" width="11.42578125" style="33" customWidth="1"/>
    <col min="4120" max="4120" width="13.5703125" style="33" customWidth="1"/>
    <col min="4121" max="4358" width="11.5703125" style="33"/>
    <col min="4359" max="4359" width="23.140625" style="33" customWidth="1"/>
    <col min="4360" max="4360" width="42.85546875" style="33" customWidth="1"/>
    <col min="4361" max="4361" width="11.5703125" style="33" customWidth="1"/>
    <col min="4362" max="4362" width="11.28515625" style="33" customWidth="1"/>
    <col min="4363" max="4363" width="12.85546875" style="33" customWidth="1"/>
    <col min="4364" max="4364" width="12.140625" style="33" customWidth="1"/>
    <col min="4365" max="4365" width="11.7109375" style="33" customWidth="1"/>
    <col min="4366" max="4366" width="11.42578125" style="33" customWidth="1"/>
    <col min="4367" max="4367" width="12.7109375" style="33" customWidth="1"/>
    <col min="4368" max="4368" width="4.140625" style="33" customWidth="1"/>
    <col min="4369" max="4369" width="45.28515625" style="33" customWidth="1"/>
    <col min="4370" max="4370" width="14.85546875" style="33" customWidth="1"/>
    <col min="4371" max="4371" width="12.28515625" style="33" customWidth="1"/>
    <col min="4372" max="4373" width="11.140625" style="33" customWidth="1"/>
    <col min="4374" max="4374" width="12.42578125" style="33" customWidth="1"/>
    <col min="4375" max="4375" width="11.42578125" style="33" customWidth="1"/>
    <col min="4376" max="4376" width="13.5703125" style="33" customWidth="1"/>
    <col min="4377" max="4614" width="11.5703125" style="33"/>
    <col min="4615" max="4615" width="23.140625" style="33" customWidth="1"/>
    <col min="4616" max="4616" width="42.85546875" style="33" customWidth="1"/>
    <col min="4617" max="4617" width="11.5703125" style="33" customWidth="1"/>
    <col min="4618" max="4618" width="11.28515625" style="33" customWidth="1"/>
    <col min="4619" max="4619" width="12.85546875" style="33" customWidth="1"/>
    <col min="4620" max="4620" width="12.140625" style="33" customWidth="1"/>
    <col min="4621" max="4621" width="11.7109375" style="33" customWidth="1"/>
    <col min="4622" max="4622" width="11.42578125" style="33" customWidth="1"/>
    <col min="4623" max="4623" width="12.7109375" style="33" customWidth="1"/>
    <col min="4624" max="4624" width="4.140625" style="33" customWidth="1"/>
    <col min="4625" max="4625" width="45.28515625" style="33" customWidth="1"/>
    <col min="4626" max="4626" width="14.85546875" style="33" customWidth="1"/>
    <col min="4627" max="4627" width="12.28515625" style="33" customWidth="1"/>
    <col min="4628" max="4629" width="11.140625" style="33" customWidth="1"/>
    <col min="4630" max="4630" width="12.42578125" style="33" customWidth="1"/>
    <col min="4631" max="4631" width="11.42578125" style="33" customWidth="1"/>
    <col min="4632" max="4632" width="13.5703125" style="33" customWidth="1"/>
    <col min="4633" max="4870" width="11.5703125" style="33"/>
    <col min="4871" max="4871" width="23.140625" style="33" customWidth="1"/>
    <col min="4872" max="4872" width="42.85546875" style="33" customWidth="1"/>
    <col min="4873" max="4873" width="11.5703125" style="33" customWidth="1"/>
    <col min="4874" max="4874" width="11.28515625" style="33" customWidth="1"/>
    <col min="4875" max="4875" width="12.85546875" style="33" customWidth="1"/>
    <col min="4876" max="4876" width="12.140625" style="33" customWidth="1"/>
    <col min="4877" max="4877" width="11.7109375" style="33" customWidth="1"/>
    <col min="4878" max="4878" width="11.42578125" style="33" customWidth="1"/>
    <col min="4879" max="4879" width="12.7109375" style="33" customWidth="1"/>
    <col min="4880" max="4880" width="4.140625" style="33" customWidth="1"/>
    <col min="4881" max="4881" width="45.28515625" style="33" customWidth="1"/>
    <col min="4882" max="4882" width="14.85546875" style="33" customWidth="1"/>
    <col min="4883" max="4883" width="12.28515625" style="33" customWidth="1"/>
    <col min="4884" max="4885" width="11.140625" style="33" customWidth="1"/>
    <col min="4886" max="4886" width="12.42578125" style="33" customWidth="1"/>
    <col min="4887" max="4887" width="11.42578125" style="33" customWidth="1"/>
    <col min="4888" max="4888" width="13.5703125" style="33" customWidth="1"/>
    <col min="4889" max="5126" width="11.5703125" style="33"/>
    <col min="5127" max="5127" width="23.140625" style="33" customWidth="1"/>
    <col min="5128" max="5128" width="42.85546875" style="33" customWidth="1"/>
    <col min="5129" max="5129" width="11.5703125" style="33" customWidth="1"/>
    <col min="5130" max="5130" width="11.28515625" style="33" customWidth="1"/>
    <col min="5131" max="5131" width="12.85546875" style="33" customWidth="1"/>
    <col min="5132" max="5132" width="12.140625" style="33" customWidth="1"/>
    <col min="5133" max="5133" width="11.7109375" style="33" customWidth="1"/>
    <col min="5134" max="5134" width="11.42578125" style="33" customWidth="1"/>
    <col min="5135" max="5135" width="12.7109375" style="33" customWidth="1"/>
    <col min="5136" max="5136" width="4.140625" style="33" customWidth="1"/>
    <col min="5137" max="5137" width="45.28515625" style="33" customWidth="1"/>
    <col min="5138" max="5138" width="14.85546875" style="33" customWidth="1"/>
    <col min="5139" max="5139" width="12.28515625" style="33" customWidth="1"/>
    <col min="5140" max="5141" width="11.140625" style="33" customWidth="1"/>
    <col min="5142" max="5142" width="12.42578125" style="33" customWidth="1"/>
    <col min="5143" max="5143" width="11.42578125" style="33" customWidth="1"/>
    <col min="5144" max="5144" width="13.5703125" style="33" customWidth="1"/>
    <col min="5145" max="5382" width="11.5703125" style="33"/>
    <col min="5383" max="5383" width="23.140625" style="33" customWidth="1"/>
    <col min="5384" max="5384" width="42.85546875" style="33" customWidth="1"/>
    <col min="5385" max="5385" width="11.5703125" style="33" customWidth="1"/>
    <col min="5386" max="5386" width="11.28515625" style="33" customWidth="1"/>
    <col min="5387" max="5387" width="12.85546875" style="33" customWidth="1"/>
    <col min="5388" max="5388" width="12.140625" style="33" customWidth="1"/>
    <col min="5389" max="5389" width="11.7109375" style="33" customWidth="1"/>
    <col min="5390" max="5390" width="11.42578125" style="33" customWidth="1"/>
    <col min="5391" max="5391" width="12.7109375" style="33" customWidth="1"/>
    <col min="5392" max="5392" width="4.140625" style="33" customWidth="1"/>
    <col min="5393" max="5393" width="45.28515625" style="33" customWidth="1"/>
    <col min="5394" max="5394" width="14.85546875" style="33" customWidth="1"/>
    <col min="5395" max="5395" width="12.28515625" style="33" customWidth="1"/>
    <col min="5396" max="5397" width="11.140625" style="33" customWidth="1"/>
    <col min="5398" max="5398" width="12.42578125" style="33" customWidth="1"/>
    <col min="5399" max="5399" width="11.42578125" style="33" customWidth="1"/>
    <col min="5400" max="5400" width="13.5703125" style="33" customWidth="1"/>
    <col min="5401" max="5638" width="11.5703125" style="33"/>
    <col min="5639" max="5639" width="23.140625" style="33" customWidth="1"/>
    <col min="5640" max="5640" width="42.85546875" style="33" customWidth="1"/>
    <col min="5641" max="5641" width="11.5703125" style="33" customWidth="1"/>
    <col min="5642" max="5642" width="11.28515625" style="33" customWidth="1"/>
    <col min="5643" max="5643" width="12.85546875" style="33" customWidth="1"/>
    <col min="5644" max="5644" width="12.140625" style="33" customWidth="1"/>
    <col min="5645" max="5645" width="11.7109375" style="33" customWidth="1"/>
    <col min="5646" max="5646" width="11.42578125" style="33" customWidth="1"/>
    <col min="5647" max="5647" width="12.7109375" style="33" customWidth="1"/>
    <col min="5648" max="5648" width="4.140625" style="33" customWidth="1"/>
    <col min="5649" max="5649" width="45.28515625" style="33" customWidth="1"/>
    <col min="5650" max="5650" width="14.85546875" style="33" customWidth="1"/>
    <col min="5651" max="5651" width="12.28515625" style="33" customWidth="1"/>
    <col min="5652" max="5653" width="11.140625" style="33" customWidth="1"/>
    <col min="5654" max="5654" width="12.42578125" style="33" customWidth="1"/>
    <col min="5655" max="5655" width="11.42578125" style="33" customWidth="1"/>
    <col min="5656" max="5656" width="13.5703125" style="33" customWidth="1"/>
    <col min="5657" max="5894" width="11.5703125" style="33"/>
    <col min="5895" max="5895" width="23.140625" style="33" customWidth="1"/>
    <col min="5896" max="5896" width="42.85546875" style="33" customWidth="1"/>
    <col min="5897" max="5897" width="11.5703125" style="33" customWidth="1"/>
    <col min="5898" max="5898" width="11.28515625" style="33" customWidth="1"/>
    <col min="5899" max="5899" width="12.85546875" style="33" customWidth="1"/>
    <col min="5900" max="5900" width="12.140625" style="33" customWidth="1"/>
    <col min="5901" max="5901" width="11.7109375" style="33" customWidth="1"/>
    <col min="5902" max="5902" width="11.42578125" style="33" customWidth="1"/>
    <col min="5903" max="5903" width="12.7109375" style="33" customWidth="1"/>
    <col min="5904" max="5904" width="4.140625" style="33" customWidth="1"/>
    <col min="5905" max="5905" width="45.28515625" style="33" customWidth="1"/>
    <col min="5906" max="5906" width="14.85546875" style="33" customWidth="1"/>
    <col min="5907" max="5907" width="12.28515625" style="33" customWidth="1"/>
    <col min="5908" max="5909" width="11.140625" style="33" customWidth="1"/>
    <col min="5910" max="5910" width="12.42578125" style="33" customWidth="1"/>
    <col min="5911" max="5911" width="11.42578125" style="33" customWidth="1"/>
    <col min="5912" max="5912" width="13.5703125" style="33" customWidth="1"/>
    <col min="5913" max="6150" width="11.5703125" style="33"/>
    <col min="6151" max="6151" width="23.140625" style="33" customWidth="1"/>
    <col min="6152" max="6152" width="42.85546875" style="33" customWidth="1"/>
    <col min="6153" max="6153" width="11.5703125" style="33" customWidth="1"/>
    <col min="6154" max="6154" width="11.28515625" style="33" customWidth="1"/>
    <col min="6155" max="6155" width="12.85546875" style="33" customWidth="1"/>
    <col min="6156" max="6156" width="12.140625" style="33" customWidth="1"/>
    <col min="6157" max="6157" width="11.7109375" style="33" customWidth="1"/>
    <col min="6158" max="6158" width="11.42578125" style="33" customWidth="1"/>
    <col min="6159" max="6159" width="12.7109375" style="33" customWidth="1"/>
    <col min="6160" max="6160" width="4.140625" style="33" customWidth="1"/>
    <col min="6161" max="6161" width="45.28515625" style="33" customWidth="1"/>
    <col min="6162" max="6162" width="14.85546875" style="33" customWidth="1"/>
    <col min="6163" max="6163" width="12.28515625" style="33" customWidth="1"/>
    <col min="6164" max="6165" width="11.140625" style="33" customWidth="1"/>
    <col min="6166" max="6166" width="12.42578125" style="33" customWidth="1"/>
    <col min="6167" max="6167" width="11.42578125" style="33" customWidth="1"/>
    <col min="6168" max="6168" width="13.5703125" style="33" customWidth="1"/>
    <col min="6169" max="6406" width="11.5703125" style="33"/>
    <col min="6407" max="6407" width="23.140625" style="33" customWidth="1"/>
    <col min="6408" max="6408" width="42.85546875" style="33" customWidth="1"/>
    <col min="6409" max="6409" width="11.5703125" style="33" customWidth="1"/>
    <col min="6410" max="6410" width="11.28515625" style="33" customWidth="1"/>
    <col min="6411" max="6411" width="12.85546875" style="33" customWidth="1"/>
    <col min="6412" max="6412" width="12.140625" style="33" customWidth="1"/>
    <col min="6413" max="6413" width="11.7109375" style="33" customWidth="1"/>
    <col min="6414" max="6414" width="11.42578125" style="33" customWidth="1"/>
    <col min="6415" max="6415" width="12.7109375" style="33" customWidth="1"/>
    <col min="6416" max="6416" width="4.140625" style="33" customWidth="1"/>
    <col min="6417" max="6417" width="45.28515625" style="33" customWidth="1"/>
    <col min="6418" max="6418" width="14.85546875" style="33" customWidth="1"/>
    <col min="6419" max="6419" width="12.28515625" style="33" customWidth="1"/>
    <col min="6420" max="6421" width="11.140625" style="33" customWidth="1"/>
    <col min="6422" max="6422" width="12.42578125" style="33" customWidth="1"/>
    <col min="6423" max="6423" width="11.42578125" style="33" customWidth="1"/>
    <col min="6424" max="6424" width="13.5703125" style="33" customWidth="1"/>
    <col min="6425" max="6662" width="11.5703125" style="33"/>
    <col min="6663" max="6663" width="23.140625" style="33" customWidth="1"/>
    <col min="6664" max="6664" width="42.85546875" style="33" customWidth="1"/>
    <col min="6665" max="6665" width="11.5703125" style="33" customWidth="1"/>
    <col min="6666" max="6666" width="11.28515625" style="33" customWidth="1"/>
    <col min="6667" max="6667" width="12.85546875" style="33" customWidth="1"/>
    <col min="6668" max="6668" width="12.140625" style="33" customWidth="1"/>
    <col min="6669" max="6669" width="11.7109375" style="33" customWidth="1"/>
    <col min="6670" max="6670" width="11.42578125" style="33" customWidth="1"/>
    <col min="6671" max="6671" width="12.7109375" style="33" customWidth="1"/>
    <col min="6672" max="6672" width="4.140625" style="33" customWidth="1"/>
    <col min="6673" max="6673" width="45.28515625" style="33" customWidth="1"/>
    <col min="6674" max="6674" width="14.85546875" style="33" customWidth="1"/>
    <col min="6675" max="6675" width="12.28515625" style="33" customWidth="1"/>
    <col min="6676" max="6677" width="11.140625" style="33" customWidth="1"/>
    <col min="6678" max="6678" width="12.42578125" style="33" customWidth="1"/>
    <col min="6679" max="6679" width="11.42578125" style="33" customWidth="1"/>
    <col min="6680" max="6680" width="13.5703125" style="33" customWidth="1"/>
    <col min="6681" max="6918" width="11.5703125" style="33"/>
    <col min="6919" max="6919" width="23.140625" style="33" customWidth="1"/>
    <col min="6920" max="6920" width="42.85546875" style="33" customWidth="1"/>
    <col min="6921" max="6921" width="11.5703125" style="33" customWidth="1"/>
    <col min="6922" max="6922" width="11.28515625" style="33" customWidth="1"/>
    <col min="6923" max="6923" width="12.85546875" style="33" customWidth="1"/>
    <col min="6924" max="6924" width="12.140625" style="33" customWidth="1"/>
    <col min="6925" max="6925" width="11.7109375" style="33" customWidth="1"/>
    <col min="6926" max="6926" width="11.42578125" style="33" customWidth="1"/>
    <col min="6927" max="6927" width="12.7109375" style="33" customWidth="1"/>
    <col min="6928" max="6928" width="4.140625" style="33" customWidth="1"/>
    <col min="6929" max="6929" width="45.28515625" style="33" customWidth="1"/>
    <col min="6930" max="6930" width="14.85546875" style="33" customWidth="1"/>
    <col min="6931" max="6931" width="12.28515625" style="33" customWidth="1"/>
    <col min="6932" max="6933" width="11.140625" style="33" customWidth="1"/>
    <col min="6934" max="6934" width="12.42578125" style="33" customWidth="1"/>
    <col min="6935" max="6935" width="11.42578125" style="33" customWidth="1"/>
    <col min="6936" max="6936" width="13.5703125" style="33" customWidth="1"/>
    <col min="6937" max="7174" width="11.5703125" style="33"/>
    <col min="7175" max="7175" width="23.140625" style="33" customWidth="1"/>
    <col min="7176" max="7176" width="42.85546875" style="33" customWidth="1"/>
    <col min="7177" max="7177" width="11.5703125" style="33" customWidth="1"/>
    <col min="7178" max="7178" width="11.28515625" style="33" customWidth="1"/>
    <col min="7179" max="7179" width="12.85546875" style="33" customWidth="1"/>
    <col min="7180" max="7180" width="12.140625" style="33" customWidth="1"/>
    <col min="7181" max="7181" width="11.7109375" style="33" customWidth="1"/>
    <col min="7182" max="7182" width="11.42578125" style="33" customWidth="1"/>
    <col min="7183" max="7183" width="12.7109375" style="33" customWidth="1"/>
    <col min="7184" max="7184" width="4.140625" style="33" customWidth="1"/>
    <col min="7185" max="7185" width="45.28515625" style="33" customWidth="1"/>
    <col min="7186" max="7186" width="14.85546875" style="33" customWidth="1"/>
    <col min="7187" max="7187" width="12.28515625" style="33" customWidth="1"/>
    <col min="7188" max="7189" width="11.140625" style="33" customWidth="1"/>
    <col min="7190" max="7190" width="12.42578125" style="33" customWidth="1"/>
    <col min="7191" max="7191" width="11.42578125" style="33" customWidth="1"/>
    <col min="7192" max="7192" width="13.5703125" style="33" customWidth="1"/>
    <col min="7193" max="7430" width="11.5703125" style="33"/>
    <col min="7431" max="7431" width="23.140625" style="33" customWidth="1"/>
    <col min="7432" max="7432" width="42.85546875" style="33" customWidth="1"/>
    <col min="7433" max="7433" width="11.5703125" style="33" customWidth="1"/>
    <col min="7434" max="7434" width="11.28515625" style="33" customWidth="1"/>
    <col min="7435" max="7435" width="12.85546875" style="33" customWidth="1"/>
    <col min="7436" max="7436" width="12.140625" style="33" customWidth="1"/>
    <col min="7437" max="7437" width="11.7109375" style="33" customWidth="1"/>
    <col min="7438" max="7438" width="11.42578125" style="33" customWidth="1"/>
    <col min="7439" max="7439" width="12.7109375" style="33" customWidth="1"/>
    <col min="7440" max="7440" width="4.140625" style="33" customWidth="1"/>
    <col min="7441" max="7441" width="45.28515625" style="33" customWidth="1"/>
    <col min="7442" max="7442" width="14.85546875" style="33" customWidth="1"/>
    <col min="7443" max="7443" width="12.28515625" style="33" customWidth="1"/>
    <col min="7444" max="7445" width="11.140625" style="33" customWidth="1"/>
    <col min="7446" max="7446" width="12.42578125" style="33" customWidth="1"/>
    <col min="7447" max="7447" width="11.42578125" style="33" customWidth="1"/>
    <col min="7448" max="7448" width="13.5703125" style="33" customWidth="1"/>
    <col min="7449" max="7686" width="11.5703125" style="33"/>
    <col min="7687" max="7687" width="23.140625" style="33" customWidth="1"/>
    <col min="7688" max="7688" width="42.85546875" style="33" customWidth="1"/>
    <col min="7689" max="7689" width="11.5703125" style="33" customWidth="1"/>
    <col min="7690" max="7690" width="11.28515625" style="33" customWidth="1"/>
    <col min="7691" max="7691" width="12.85546875" style="33" customWidth="1"/>
    <col min="7692" max="7692" width="12.140625" style="33" customWidth="1"/>
    <col min="7693" max="7693" width="11.7109375" style="33" customWidth="1"/>
    <col min="7694" max="7694" width="11.42578125" style="33" customWidth="1"/>
    <col min="7695" max="7695" width="12.7109375" style="33" customWidth="1"/>
    <col min="7696" max="7696" width="4.140625" style="33" customWidth="1"/>
    <col min="7697" max="7697" width="45.28515625" style="33" customWidth="1"/>
    <col min="7698" max="7698" width="14.85546875" style="33" customWidth="1"/>
    <col min="7699" max="7699" width="12.28515625" style="33" customWidth="1"/>
    <col min="7700" max="7701" width="11.140625" style="33" customWidth="1"/>
    <col min="7702" max="7702" width="12.42578125" style="33" customWidth="1"/>
    <col min="7703" max="7703" width="11.42578125" style="33" customWidth="1"/>
    <col min="7704" max="7704" width="13.5703125" style="33" customWidth="1"/>
    <col min="7705" max="7942" width="11.5703125" style="33"/>
    <col min="7943" max="7943" width="23.140625" style="33" customWidth="1"/>
    <col min="7944" max="7944" width="42.85546875" style="33" customWidth="1"/>
    <col min="7945" max="7945" width="11.5703125" style="33" customWidth="1"/>
    <col min="7946" max="7946" width="11.28515625" style="33" customWidth="1"/>
    <col min="7947" max="7947" width="12.85546875" style="33" customWidth="1"/>
    <col min="7948" max="7948" width="12.140625" style="33" customWidth="1"/>
    <col min="7949" max="7949" width="11.7109375" style="33" customWidth="1"/>
    <col min="7950" max="7950" width="11.42578125" style="33" customWidth="1"/>
    <col min="7951" max="7951" width="12.7109375" style="33" customWidth="1"/>
    <col min="7952" max="7952" width="4.140625" style="33" customWidth="1"/>
    <col min="7953" max="7953" width="45.28515625" style="33" customWidth="1"/>
    <col min="7954" max="7954" width="14.85546875" style="33" customWidth="1"/>
    <col min="7955" max="7955" width="12.28515625" style="33" customWidth="1"/>
    <col min="7956" max="7957" width="11.140625" style="33" customWidth="1"/>
    <col min="7958" max="7958" width="12.42578125" style="33" customWidth="1"/>
    <col min="7959" max="7959" width="11.42578125" style="33" customWidth="1"/>
    <col min="7960" max="7960" width="13.5703125" style="33" customWidth="1"/>
    <col min="7961" max="8198" width="11.5703125" style="33"/>
    <col min="8199" max="8199" width="23.140625" style="33" customWidth="1"/>
    <col min="8200" max="8200" width="42.85546875" style="33" customWidth="1"/>
    <col min="8201" max="8201" width="11.5703125" style="33" customWidth="1"/>
    <col min="8202" max="8202" width="11.28515625" style="33" customWidth="1"/>
    <col min="8203" max="8203" width="12.85546875" style="33" customWidth="1"/>
    <col min="8204" max="8204" width="12.140625" style="33" customWidth="1"/>
    <col min="8205" max="8205" width="11.7109375" style="33" customWidth="1"/>
    <col min="8206" max="8206" width="11.42578125" style="33" customWidth="1"/>
    <col min="8207" max="8207" width="12.7109375" style="33" customWidth="1"/>
    <col min="8208" max="8208" width="4.140625" style="33" customWidth="1"/>
    <col min="8209" max="8209" width="45.28515625" style="33" customWidth="1"/>
    <col min="8210" max="8210" width="14.85546875" style="33" customWidth="1"/>
    <col min="8211" max="8211" width="12.28515625" style="33" customWidth="1"/>
    <col min="8212" max="8213" width="11.140625" style="33" customWidth="1"/>
    <col min="8214" max="8214" width="12.42578125" style="33" customWidth="1"/>
    <col min="8215" max="8215" width="11.42578125" style="33" customWidth="1"/>
    <col min="8216" max="8216" width="13.5703125" style="33" customWidth="1"/>
    <col min="8217" max="8454" width="11.5703125" style="33"/>
    <col min="8455" max="8455" width="23.140625" style="33" customWidth="1"/>
    <col min="8456" max="8456" width="42.85546875" style="33" customWidth="1"/>
    <col min="8457" max="8457" width="11.5703125" style="33" customWidth="1"/>
    <col min="8458" max="8458" width="11.28515625" style="33" customWidth="1"/>
    <col min="8459" max="8459" width="12.85546875" style="33" customWidth="1"/>
    <col min="8460" max="8460" width="12.140625" style="33" customWidth="1"/>
    <col min="8461" max="8461" width="11.7109375" style="33" customWidth="1"/>
    <col min="8462" max="8462" width="11.42578125" style="33" customWidth="1"/>
    <col min="8463" max="8463" width="12.7109375" style="33" customWidth="1"/>
    <col min="8464" max="8464" width="4.140625" style="33" customWidth="1"/>
    <col min="8465" max="8465" width="45.28515625" style="33" customWidth="1"/>
    <col min="8466" max="8466" width="14.85546875" style="33" customWidth="1"/>
    <col min="8467" max="8467" width="12.28515625" style="33" customWidth="1"/>
    <col min="8468" max="8469" width="11.140625" style="33" customWidth="1"/>
    <col min="8470" max="8470" width="12.42578125" style="33" customWidth="1"/>
    <col min="8471" max="8471" width="11.42578125" style="33" customWidth="1"/>
    <col min="8472" max="8472" width="13.5703125" style="33" customWidth="1"/>
    <col min="8473" max="8710" width="11.5703125" style="33"/>
    <col min="8711" max="8711" width="23.140625" style="33" customWidth="1"/>
    <col min="8712" max="8712" width="42.85546875" style="33" customWidth="1"/>
    <col min="8713" max="8713" width="11.5703125" style="33" customWidth="1"/>
    <col min="8714" max="8714" width="11.28515625" style="33" customWidth="1"/>
    <col min="8715" max="8715" width="12.85546875" style="33" customWidth="1"/>
    <col min="8716" max="8716" width="12.140625" style="33" customWidth="1"/>
    <col min="8717" max="8717" width="11.7109375" style="33" customWidth="1"/>
    <col min="8718" max="8718" width="11.42578125" style="33" customWidth="1"/>
    <col min="8719" max="8719" width="12.7109375" style="33" customWidth="1"/>
    <col min="8720" max="8720" width="4.140625" style="33" customWidth="1"/>
    <col min="8721" max="8721" width="45.28515625" style="33" customWidth="1"/>
    <col min="8722" max="8722" width="14.85546875" style="33" customWidth="1"/>
    <col min="8723" max="8723" width="12.28515625" style="33" customWidth="1"/>
    <col min="8724" max="8725" width="11.140625" style="33" customWidth="1"/>
    <col min="8726" max="8726" width="12.42578125" style="33" customWidth="1"/>
    <col min="8727" max="8727" width="11.42578125" style="33" customWidth="1"/>
    <col min="8728" max="8728" width="13.5703125" style="33" customWidth="1"/>
    <col min="8729" max="8966" width="11.5703125" style="33"/>
    <col min="8967" max="8967" width="23.140625" style="33" customWidth="1"/>
    <col min="8968" max="8968" width="42.85546875" style="33" customWidth="1"/>
    <col min="8969" max="8969" width="11.5703125" style="33" customWidth="1"/>
    <col min="8970" max="8970" width="11.28515625" style="33" customWidth="1"/>
    <col min="8971" max="8971" width="12.85546875" style="33" customWidth="1"/>
    <col min="8972" max="8972" width="12.140625" style="33" customWidth="1"/>
    <col min="8973" max="8973" width="11.7109375" style="33" customWidth="1"/>
    <col min="8974" max="8974" width="11.42578125" style="33" customWidth="1"/>
    <col min="8975" max="8975" width="12.7109375" style="33" customWidth="1"/>
    <col min="8976" max="8976" width="4.140625" style="33" customWidth="1"/>
    <col min="8977" max="8977" width="45.28515625" style="33" customWidth="1"/>
    <col min="8978" max="8978" width="14.85546875" style="33" customWidth="1"/>
    <col min="8979" max="8979" width="12.28515625" style="33" customWidth="1"/>
    <col min="8980" max="8981" width="11.140625" style="33" customWidth="1"/>
    <col min="8982" max="8982" width="12.42578125" style="33" customWidth="1"/>
    <col min="8983" max="8983" width="11.42578125" style="33" customWidth="1"/>
    <col min="8984" max="8984" width="13.5703125" style="33" customWidth="1"/>
    <col min="8985" max="9222" width="11.5703125" style="33"/>
    <col min="9223" max="9223" width="23.140625" style="33" customWidth="1"/>
    <col min="9224" max="9224" width="42.85546875" style="33" customWidth="1"/>
    <col min="9225" max="9225" width="11.5703125" style="33" customWidth="1"/>
    <col min="9226" max="9226" width="11.28515625" style="33" customWidth="1"/>
    <col min="9227" max="9227" width="12.85546875" style="33" customWidth="1"/>
    <col min="9228" max="9228" width="12.140625" style="33" customWidth="1"/>
    <col min="9229" max="9229" width="11.7109375" style="33" customWidth="1"/>
    <col min="9230" max="9230" width="11.42578125" style="33" customWidth="1"/>
    <col min="9231" max="9231" width="12.7109375" style="33" customWidth="1"/>
    <col min="9232" max="9232" width="4.140625" style="33" customWidth="1"/>
    <col min="9233" max="9233" width="45.28515625" style="33" customWidth="1"/>
    <col min="9234" max="9234" width="14.85546875" style="33" customWidth="1"/>
    <col min="9235" max="9235" width="12.28515625" style="33" customWidth="1"/>
    <col min="9236" max="9237" width="11.140625" style="33" customWidth="1"/>
    <col min="9238" max="9238" width="12.42578125" style="33" customWidth="1"/>
    <col min="9239" max="9239" width="11.42578125" style="33" customWidth="1"/>
    <col min="9240" max="9240" width="13.5703125" style="33" customWidth="1"/>
    <col min="9241" max="9478" width="11.5703125" style="33"/>
    <col min="9479" max="9479" width="23.140625" style="33" customWidth="1"/>
    <col min="9480" max="9480" width="42.85546875" style="33" customWidth="1"/>
    <col min="9481" max="9481" width="11.5703125" style="33" customWidth="1"/>
    <col min="9482" max="9482" width="11.28515625" style="33" customWidth="1"/>
    <col min="9483" max="9483" width="12.85546875" style="33" customWidth="1"/>
    <col min="9484" max="9484" width="12.140625" style="33" customWidth="1"/>
    <col min="9485" max="9485" width="11.7109375" style="33" customWidth="1"/>
    <col min="9486" max="9486" width="11.42578125" style="33" customWidth="1"/>
    <col min="9487" max="9487" width="12.7109375" style="33" customWidth="1"/>
    <col min="9488" max="9488" width="4.140625" style="33" customWidth="1"/>
    <col min="9489" max="9489" width="45.28515625" style="33" customWidth="1"/>
    <col min="9490" max="9490" width="14.85546875" style="33" customWidth="1"/>
    <col min="9491" max="9491" width="12.28515625" style="33" customWidth="1"/>
    <col min="9492" max="9493" width="11.140625" style="33" customWidth="1"/>
    <col min="9494" max="9494" width="12.42578125" style="33" customWidth="1"/>
    <col min="9495" max="9495" width="11.42578125" style="33" customWidth="1"/>
    <col min="9496" max="9496" width="13.5703125" style="33" customWidth="1"/>
    <col min="9497" max="9734" width="11.5703125" style="33"/>
    <col min="9735" max="9735" width="23.140625" style="33" customWidth="1"/>
    <col min="9736" max="9736" width="42.85546875" style="33" customWidth="1"/>
    <col min="9737" max="9737" width="11.5703125" style="33" customWidth="1"/>
    <col min="9738" max="9738" width="11.28515625" style="33" customWidth="1"/>
    <col min="9739" max="9739" width="12.85546875" style="33" customWidth="1"/>
    <col min="9740" max="9740" width="12.140625" style="33" customWidth="1"/>
    <col min="9741" max="9741" width="11.7109375" style="33" customWidth="1"/>
    <col min="9742" max="9742" width="11.42578125" style="33" customWidth="1"/>
    <col min="9743" max="9743" width="12.7109375" style="33" customWidth="1"/>
    <col min="9744" max="9744" width="4.140625" style="33" customWidth="1"/>
    <col min="9745" max="9745" width="45.28515625" style="33" customWidth="1"/>
    <col min="9746" max="9746" width="14.85546875" style="33" customWidth="1"/>
    <col min="9747" max="9747" width="12.28515625" style="33" customWidth="1"/>
    <col min="9748" max="9749" width="11.140625" style="33" customWidth="1"/>
    <col min="9750" max="9750" width="12.42578125" style="33" customWidth="1"/>
    <col min="9751" max="9751" width="11.42578125" style="33" customWidth="1"/>
    <col min="9752" max="9752" width="13.5703125" style="33" customWidth="1"/>
    <col min="9753" max="9990" width="11.5703125" style="33"/>
    <col min="9991" max="9991" width="23.140625" style="33" customWidth="1"/>
    <col min="9992" max="9992" width="42.85546875" style="33" customWidth="1"/>
    <col min="9993" max="9993" width="11.5703125" style="33" customWidth="1"/>
    <col min="9994" max="9994" width="11.28515625" style="33" customWidth="1"/>
    <col min="9995" max="9995" width="12.85546875" style="33" customWidth="1"/>
    <col min="9996" max="9996" width="12.140625" style="33" customWidth="1"/>
    <col min="9997" max="9997" width="11.7109375" style="33" customWidth="1"/>
    <col min="9998" max="9998" width="11.42578125" style="33" customWidth="1"/>
    <col min="9999" max="9999" width="12.7109375" style="33" customWidth="1"/>
    <col min="10000" max="10000" width="4.140625" style="33" customWidth="1"/>
    <col min="10001" max="10001" width="45.28515625" style="33" customWidth="1"/>
    <col min="10002" max="10002" width="14.85546875" style="33" customWidth="1"/>
    <col min="10003" max="10003" width="12.28515625" style="33" customWidth="1"/>
    <col min="10004" max="10005" width="11.140625" style="33" customWidth="1"/>
    <col min="10006" max="10006" width="12.42578125" style="33" customWidth="1"/>
    <col min="10007" max="10007" width="11.42578125" style="33" customWidth="1"/>
    <col min="10008" max="10008" width="13.5703125" style="33" customWidth="1"/>
    <col min="10009" max="10246" width="11.5703125" style="33"/>
    <col min="10247" max="10247" width="23.140625" style="33" customWidth="1"/>
    <col min="10248" max="10248" width="42.85546875" style="33" customWidth="1"/>
    <col min="10249" max="10249" width="11.5703125" style="33" customWidth="1"/>
    <col min="10250" max="10250" width="11.28515625" style="33" customWidth="1"/>
    <col min="10251" max="10251" width="12.85546875" style="33" customWidth="1"/>
    <col min="10252" max="10252" width="12.140625" style="33" customWidth="1"/>
    <col min="10253" max="10253" width="11.7109375" style="33" customWidth="1"/>
    <col min="10254" max="10254" width="11.42578125" style="33" customWidth="1"/>
    <col min="10255" max="10255" width="12.7109375" style="33" customWidth="1"/>
    <col min="10256" max="10256" width="4.140625" style="33" customWidth="1"/>
    <col min="10257" max="10257" width="45.28515625" style="33" customWidth="1"/>
    <col min="10258" max="10258" width="14.85546875" style="33" customWidth="1"/>
    <col min="10259" max="10259" width="12.28515625" style="33" customWidth="1"/>
    <col min="10260" max="10261" width="11.140625" style="33" customWidth="1"/>
    <col min="10262" max="10262" width="12.42578125" style="33" customWidth="1"/>
    <col min="10263" max="10263" width="11.42578125" style="33" customWidth="1"/>
    <col min="10264" max="10264" width="13.5703125" style="33" customWidth="1"/>
    <col min="10265" max="10502" width="11.5703125" style="33"/>
    <col min="10503" max="10503" width="23.140625" style="33" customWidth="1"/>
    <col min="10504" max="10504" width="42.85546875" style="33" customWidth="1"/>
    <col min="10505" max="10505" width="11.5703125" style="33" customWidth="1"/>
    <col min="10506" max="10506" width="11.28515625" style="33" customWidth="1"/>
    <col min="10507" max="10507" width="12.85546875" style="33" customWidth="1"/>
    <col min="10508" max="10508" width="12.140625" style="33" customWidth="1"/>
    <col min="10509" max="10509" width="11.7109375" style="33" customWidth="1"/>
    <col min="10510" max="10510" width="11.42578125" style="33" customWidth="1"/>
    <col min="10511" max="10511" width="12.7109375" style="33" customWidth="1"/>
    <col min="10512" max="10512" width="4.140625" style="33" customWidth="1"/>
    <col min="10513" max="10513" width="45.28515625" style="33" customWidth="1"/>
    <col min="10514" max="10514" width="14.85546875" style="33" customWidth="1"/>
    <col min="10515" max="10515" width="12.28515625" style="33" customWidth="1"/>
    <col min="10516" max="10517" width="11.140625" style="33" customWidth="1"/>
    <col min="10518" max="10518" width="12.42578125" style="33" customWidth="1"/>
    <col min="10519" max="10519" width="11.42578125" style="33" customWidth="1"/>
    <col min="10520" max="10520" width="13.5703125" style="33" customWidth="1"/>
    <col min="10521" max="10758" width="11.5703125" style="33"/>
    <col min="10759" max="10759" width="23.140625" style="33" customWidth="1"/>
    <col min="10760" max="10760" width="42.85546875" style="33" customWidth="1"/>
    <col min="10761" max="10761" width="11.5703125" style="33" customWidth="1"/>
    <col min="10762" max="10762" width="11.28515625" style="33" customWidth="1"/>
    <col min="10763" max="10763" width="12.85546875" style="33" customWidth="1"/>
    <col min="10764" max="10764" width="12.140625" style="33" customWidth="1"/>
    <col min="10765" max="10765" width="11.7109375" style="33" customWidth="1"/>
    <col min="10766" max="10766" width="11.42578125" style="33" customWidth="1"/>
    <col min="10767" max="10767" width="12.7109375" style="33" customWidth="1"/>
    <col min="10768" max="10768" width="4.140625" style="33" customWidth="1"/>
    <col min="10769" max="10769" width="45.28515625" style="33" customWidth="1"/>
    <col min="10770" max="10770" width="14.85546875" style="33" customWidth="1"/>
    <col min="10771" max="10771" width="12.28515625" style="33" customWidth="1"/>
    <col min="10772" max="10773" width="11.140625" style="33" customWidth="1"/>
    <col min="10774" max="10774" width="12.42578125" style="33" customWidth="1"/>
    <col min="10775" max="10775" width="11.42578125" style="33" customWidth="1"/>
    <col min="10776" max="10776" width="13.5703125" style="33" customWidth="1"/>
    <col min="10777" max="11014" width="11.5703125" style="33"/>
    <col min="11015" max="11015" width="23.140625" style="33" customWidth="1"/>
    <col min="11016" max="11016" width="42.85546875" style="33" customWidth="1"/>
    <col min="11017" max="11017" width="11.5703125" style="33" customWidth="1"/>
    <col min="11018" max="11018" width="11.28515625" style="33" customWidth="1"/>
    <col min="11019" max="11019" width="12.85546875" style="33" customWidth="1"/>
    <col min="11020" max="11020" width="12.140625" style="33" customWidth="1"/>
    <col min="11021" max="11021" width="11.7109375" style="33" customWidth="1"/>
    <col min="11022" max="11022" width="11.42578125" style="33" customWidth="1"/>
    <col min="11023" max="11023" width="12.7109375" style="33" customWidth="1"/>
    <col min="11024" max="11024" width="4.140625" style="33" customWidth="1"/>
    <col min="11025" max="11025" width="45.28515625" style="33" customWidth="1"/>
    <col min="11026" max="11026" width="14.85546875" style="33" customWidth="1"/>
    <col min="11027" max="11027" width="12.28515625" style="33" customWidth="1"/>
    <col min="11028" max="11029" width="11.140625" style="33" customWidth="1"/>
    <col min="11030" max="11030" width="12.42578125" style="33" customWidth="1"/>
    <col min="11031" max="11031" width="11.42578125" style="33" customWidth="1"/>
    <col min="11032" max="11032" width="13.5703125" style="33" customWidth="1"/>
    <col min="11033" max="11270" width="11.5703125" style="33"/>
    <col min="11271" max="11271" width="23.140625" style="33" customWidth="1"/>
    <col min="11272" max="11272" width="42.85546875" style="33" customWidth="1"/>
    <col min="11273" max="11273" width="11.5703125" style="33" customWidth="1"/>
    <col min="11274" max="11274" width="11.28515625" style="33" customWidth="1"/>
    <col min="11275" max="11275" width="12.85546875" style="33" customWidth="1"/>
    <col min="11276" max="11276" width="12.140625" style="33" customWidth="1"/>
    <col min="11277" max="11277" width="11.7109375" style="33" customWidth="1"/>
    <col min="11278" max="11278" width="11.42578125" style="33" customWidth="1"/>
    <col min="11279" max="11279" width="12.7109375" style="33" customWidth="1"/>
    <col min="11280" max="11280" width="4.140625" style="33" customWidth="1"/>
    <col min="11281" max="11281" width="45.28515625" style="33" customWidth="1"/>
    <col min="11282" max="11282" width="14.85546875" style="33" customWidth="1"/>
    <col min="11283" max="11283" width="12.28515625" style="33" customWidth="1"/>
    <col min="11284" max="11285" width="11.140625" style="33" customWidth="1"/>
    <col min="11286" max="11286" width="12.42578125" style="33" customWidth="1"/>
    <col min="11287" max="11287" width="11.42578125" style="33" customWidth="1"/>
    <col min="11288" max="11288" width="13.5703125" style="33" customWidth="1"/>
    <col min="11289" max="11526" width="11.5703125" style="33"/>
    <col min="11527" max="11527" width="23.140625" style="33" customWidth="1"/>
    <col min="11528" max="11528" width="42.85546875" style="33" customWidth="1"/>
    <col min="11529" max="11529" width="11.5703125" style="33" customWidth="1"/>
    <col min="11530" max="11530" width="11.28515625" style="33" customWidth="1"/>
    <col min="11531" max="11531" width="12.85546875" style="33" customWidth="1"/>
    <col min="11532" max="11532" width="12.140625" style="33" customWidth="1"/>
    <col min="11533" max="11533" width="11.7109375" style="33" customWidth="1"/>
    <col min="11534" max="11534" width="11.42578125" style="33" customWidth="1"/>
    <col min="11535" max="11535" width="12.7109375" style="33" customWidth="1"/>
    <col min="11536" max="11536" width="4.140625" style="33" customWidth="1"/>
    <col min="11537" max="11537" width="45.28515625" style="33" customWidth="1"/>
    <col min="11538" max="11538" width="14.85546875" style="33" customWidth="1"/>
    <col min="11539" max="11539" width="12.28515625" style="33" customWidth="1"/>
    <col min="11540" max="11541" width="11.140625" style="33" customWidth="1"/>
    <col min="11542" max="11542" width="12.42578125" style="33" customWidth="1"/>
    <col min="11543" max="11543" width="11.42578125" style="33" customWidth="1"/>
    <col min="11544" max="11544" width="13.5703125" style="33" customWidth="1"/>
    <col min="11545" max="11782" width="11.5703125" style="33"/>
    <col min="11783" max="11783" width="23.140625" style="33" customWidth="1"/>
    <col min="11784" max="11784" width="42.85546875" style="33" customWidth="1"/>
    <col min="11785" max="11785" width="11.5703125" style="33" customWidth="1"/>
    <col min="11786" max="11786" width="11.28515625" style="33" customWidth="1"/>
    <col min="11787" max="11787" width="12.85546875" style="33" customWidth="1"/>
    <col min="11788" max="11788" width="12.140625" style="33" customWidth="1"/>
    <col min="11789" max="11789" width="11.7109375" style="33" customWidth="1"/>
    <col min="11790" max="11790" width="11.42578125" style="33" customWidth="1"/>
    <col min="11791" max="11791" width="12.7109375" style="33" customWidth="1"/>
    <col min="11792" max="11792" width="4.140625" style="33" customWidth="1"/>
    <col min="11793" max="11793" width="45.28515625" style="33" customWidth="1"/>
    <col min="11794" max="11794" width="14.85546875" style="33" customWidth="1"/>
    <col min="11795" max="11795" width="12.28515625" style="33" customWidth="1"/>
    <col min="11796" max="11797" width="11.140625" style="33" customWidth="1"/>
    <col min="11798" max="11798" width="12.42578125" style="33" customWidth="1"/>
    <col min="11799" max="11799" width="11.42578125" style="33" customWidth="1"/>
    <col min="11800" max="11800" width="13.5703125" style="33" customWidth="1"/>
    <col min="11801" max="12038" width="11.5703125" style="33"/>
    <col min="12039" max="12039" width="23.140625" style="33" customWidth="1"/>
    <col min="12040" max="12040" width="42.85546875" style="33" customWidth="1"/>
    <col min="12041" max="12041" width="11.5703125" style="33" customWidth="1"/>
    <col min="12042" max="12042" width="11.28515625" style="33" customWidth="1"/>
    <col min="12043" max="12043" width="12.85546875" style="33" customWidth="1"/>
    <col min="12044" max="12044" width="12.140625" style="33" customWidth="1"/>
    <col min="12045" max="12045" width="11.7109375" style="33" customWidth="1"/>
    <col min="12046" max="12046" width="11.42578125" style="33" customWidth="1"/>
    <col min="12047" max="12047" width="12.7109375" style="33" customWidth="1"/>
    <col min="12048" max="12048" width="4.140625" style="33" customWidth="1"/>
    <col min="12049" max="12049" width="45.28515625" style="33" customWidth="1"/>
    <col min="12050" max="12050" width="14.85546875" style="33" customWidth="1"/>
    <col min="12051" max="12051" width="12.28515625" style="33" customWidth="1"/>
    <col min="12052" max="12053" width="11.140625" style="33" customWidth="1"/>
    <col min="12054" max="12054" width="12.42578125" style="33" customWidth="1"/>
    <col min="12055" max="12055" width="11.42578125" style="33" customWidth="1"/>
    <col min="12056" max="12056" width="13.5703125" style="33" customWidth="1"/>
    <col min="12057" max="12294" width="11.5703125" style="33"/>
    <col min="12295" max="12295" width="23.140625" style="33" customWidth="1"/>
    <col min="12296" max="12296" width="42.85546875" style="33" customWidth="1"/>
    <col min="12297" max="12297" width="11.5703125" style="33" customWidth="1"/>
    <col min="12298" max="12298" width="11.28515625" style="33" customWidth="1"/>
    <col min="12299" max="12299" width="12.85546875" style="33" customWidth="1"/>
    <col min="12300" max="12300" width="12.140625" style="33" customWidth="1"/>
    <col min="12301" max="12301" width="11.7109375" style="33" customWidth="1"/>
    <col min="12302" max="12302" width="11.42578125" style="33" customWidth="1"/>
    <col min="12303" max="12303" width="12.7109375" style="33" customWidth="1"/>
    <col min="12304" max="12304" width="4.140625" style="33" customWidth="1"/>
    <col min="12305" max="12305" width="45.28515625" style="33" customWidth="1"/>
    <col min="12306" max="12306" width="14.85546875" style="33" customWidth="1"/>
    <col min="12307" max="12307" width="12.28515625" style="33" customWidth="1"/>
    <col min="12308" max="12309" width="11.140625" style="33" customWidth="1"/>
    <col min="12310" max="12310" width="12.42578125" style="33" customWidth="1"/>
    <col min="12311" max="12311" width="11.42578125" style="33" customWidth="1"/>
    <col min="12312" max="12312" width="13.5703125" style="33" customWidth="1"/>
    <col min="12313" max="12550" width="11.5703125" style="33"/>
    <col min="12551" max="12551" width="23.140625" style="33" customWidth="1"/>
    <col min="12552" max="12552" width="42.85546875" style="33" customWidth="1"/>
    <col min="12553" max="12553" width="11.5703125" style="33" customWidth="1"/>
    <col min="12554" max="12554" width="11.28515625" style="33" customWidth="1"/>
    <col min="12555" max="12555" width="12.85546875" style="33" customWidth="1"/>
    <col min="12556" max="12556" width="12.140625" style="33" customWidth="1"/>
    <col min="12557" max="12557" width="11.7109375" style="33" customWidth="1"/>
    <col min="12558" max="12558" width="11.42578125" style="33" customWidth="1"/>
    <col min="12559" max="12559" width="12.7109375" style="33" customWidth="1"/>
    <col min="12560" max="12560" width="4.140625" style="33" customWidth="1"/>
    <col min="12561" max="12561" width="45.28515625" style="33" customWidth="1"/>
    <col min="12562" max="12562" width="14.85546875" style="33" customWidth="1"/>
    <col min="12563" max="12563" width="12.28515625" style="33" customWidth="1"/>
    <col min="12564" max="12565" width="11.140625" style="33" customWidth="1"/>
    <col min="12566" max="12566" width="12.42578125" style="33" customWidth="1"/>
    <col min="12567" max="12567" width="11.42578125" style="33" customWidth="1"/>
    <col min="12568" max="12568" width="13.5703125" style="33" customWidth="1"/>
    <col min="12569" max="12806" width="11.5703125" style="33"/>
    <col min="12807" max="12807" width="23.140625" style="33" customWidth="1"/>
    <col min="12808" max="12808" width="42.85546875" style="33" customWidth="1"/>
    <col min="12809" max="12809" width="11.5703125" style="33" customWidth="1"/>
    <col min="12810" max="12810" width="11.28515625" style="33" customWidth="1"/>
    <col min="12811" max="12811" width="12.85546875" style="33" customWidth="1"/>
    <col min="12812" max="12812" width="12.140625" style="33" customWidth="1"/>
    <col min="12813" max="12813" width="11.7109375" style="33" customWidth="1"/>
    <col min="12814" max="12814" width="11.42578125" style="33" customWidth="1"/>
    <col min="12815" max="12815" width="12.7109375" style="33" customWidth="1"/>
    <col min="12816" max="12816" width="4.140625" style="33" customWidth="1"/>
    <col min="12817" max="12817" width="45.28515625" style="33" customWidth="1"/>
    <col min="12818" max="12818" width="14.85546875" style="33" customWidth="1"/>
    <col min="12819" max="12819" width="12.28515625" style="33" customWidth="1"/>
    <col min="12820" max="12821" width="11.140625" style="33" customWidth="1"/>
    <col min="12822" max="12822" width="12.42578125" style="33" customWidth="1"/>
    <col min="12823" max="12823" width="11.42578125" style="33" customWidth="1"/>
    <col min="12824" max="12824" width="13.5703125" style="33" customWidth="1"/>
    <col min="12825" max="13062" width="11.5703125" style="33"/>
    <col min="13063" max="13063" width="23.140625" style="33" customWidth="1"/>
    <col min="13064" max="13064" width="42.85546875" style="33" customWidth="1"/>
    <col min="13065" max="13065" width="11.5703125" style="33" customWidth="1"/>
    <col min="13066" max="13066" width="11.28515625" style="33" customWidth="1"/>
    <col min="13067" max="13067" width="12.85546875" style="33" customWidth="1"/>
    <col min="13068" max="13068" width="12.140625" style="33" customWidth="1"/>
    <col min="13069" max="13069" width="11.7109375" style="33" customWidth="1"/>
    <col min="13070" max="13070" width="11.42578125" style="33" customWidth="1"/>
    <col min="13071" max="13071" width="12.7109375" style="33" customWidth="1"/>
    <col min="13072" max="13072" width="4.140625" style="33" customWidth="1"/>
    <col min="13073" max="13073" width="45.28515625" style="33" customWidth="1"/>
    <col min="13074" max="13074" width="14.85546875" style="33" customWidth="1"/>
    <col min="13075" max="13075" width="12.28515625" style="33" customWidth="1"/>
    <col min="13076" max="13077" width="11.140625" style="33" customWidth="1"/>
    <col min="13078" max="13078" width="12.42578125" style="33" customWidth="1"/>
    <col min="13079" max="13079" width="11.42578125" style="33" customWidth="1"/>
    <col min="13080" max="13080" width="13.5703125" style="33" customWidth="1"/>
    <col min="13081" max="13318" width="11.5703125" style="33"/>
    <col min="13319" max="13319" width="23.140625" style="33" customWidth="1"/>
    <col min="13320" max="13320" width="42.85546875" style="33" customWidth="1"/>
    <col min="13321" max="13321" width="11.5703125" style="33" customWidth="1"/>
    <col min="13322" max="13322" width="11.28515625" style="33" customWidth="1"/>
    <col min="13323" max="13323" width="12.85546875" style="33" customWidth="1"/>
    <col min="13324" max="13324" width="12.140625" style="33" customWidth="1"/>
    <col min="13325" max="13325" width="11.7109375" style="33" customWidth="1"/>
    <col min="13326" max="13326" width="11.42578125" style="33" customWidth="1"/>
    <col min="13327" max="13327" width="12.7109375" style="33" customWidth="1"/>
    <col min="13328" max="13328" width="4.140625" style="33" customWidth="1"/>
    <col min="13329" max="13329" width="45.28515625" style="33" customWidth="1"/>
    <col min="13330" max="13330" width="14.85546875" style="33" customWidth="1"/>
    <col min="13331" max="13331" width="12.28515625" style="33" customWidth="1"/>
    <col min="13332" max="13333" width="11.140625" style="33" customWidth="1"/>
    <col min="13334" max="13334" width="12.42578125" style="33" customWidth="1"/>
    <col min="13335" max="13335" width="11.42578125" style="33" customWidth="1"/>
    <col min="13336" max="13336" width="13.5703125" style="33" customWidth="1"/>
    <col min="13337" max="13574" width="11.5703125" style="33"/>
    <col min="13575" max="13575" width="23.140625" style="33" customWidth="1"/>
    <col min="13576" max="13576" width="42.85546875" style="33" customWidth="1"/>
    <col min="13577" max="13577" width="11.5703125" style="33" customWidth="1"/>
    <col min="13578" max="13578" width="11.28515625" style="33" customWidth="1"/>
    <col min="13579" max="13579" width="12.85546875" style="33" customWidth="1"/>
    <col min="13580" max="13580" width="12.140625" style="33" customWidth="1"/>
    <col min="13581" max="13581" width="11.7109375" style="33" customWidth="1"/>
    <col min="13582" max="13582" width="11.42578125" style="33" customWidth="1"/>
    <col min="13583" max="13583" width="12.7109375" style="33" customWidth="1"/>
    <col min="13584" max="13584" width="4.140625" style="33" customWidth="1"/>
    <col min="13585" max="13585" width="45.28515625" style="33" customWidth="1"/>
    <col min="13586" max="13586" width="14.85546875" style="33" customWidth="1"/>
    <col min="13587" max="13587" width="12.28515625" style="33" customWidth="1"/>
    <col min="13588" max="13589" width="11.140625" style="33" customWidth="1"/>
    <col min="13590" max="13590" width="12.42578125" style="33" customWidth="1"/>
    <col min="13591" max="13591" width="11.42578125" style="33" customWidth="1"/>
    <col min="13592" max="13592" width="13.5703125" style="33" customWidth="1"/>
    <col min="13593" max="13830" width="11.5703125" style="33"/>
    <col min="13831" max="13831" width="23.140625" style="33" customWidth="1"/>
    <col min="13832" max="13832" width="42.85546875" style="33" customWidth="1"/>
    <col min="13833" max="13833" width="11.5703125" style="33" customWidth="1"/>
    <col min="13834" max="13834" width="11.28515625" style="33" customWidth="1"/>
    <col min="13835" max="13835" width="12.85546875" style="33" customWidth="1"/>
    <col min="13836" max="13836" width="12.140625" style="33" customWidth="1"/>
    <col min="13837" max="13837" width="11.7109375" style="33" customWidth="1"/>
    <col min="13838" max="13838" width="11.42578125" style="33" customWidth="1"/>
    <col min="13839" max="13839" width="12.7109375" style="33" customWidth="1"/>
    <col min="13840" max="13840" width="4.140625" style="33" customWidth="1"/>
    <col min="13841" max="13841" width="45.28515625" style="33" customWidth="1"/>
    <col min="13842" max="13842" width="14.85546875" style="33" customWidth="1"/>
    <col min="13843" max="13843" width="12.28515625" style="33" customWidth="1"/>
    <col min="13844" max="13845" width="11.140625" style="33" customWidth="1"/>
    <col min="13846" max="13846" width="12.42578125" style="33" customWidth="1"/>
    <col min="13847" max="13847" width="11.42578125" style="33" customWidth="1"/>
    <col min="13848" max="13848" width="13.5703125" style="33" customWidth="1"/>
    <col min="13849" max="14086" width="11.5703125" style="33"/>
    <col min="14087" max="14087" width="23.140625" style="33" customWidth="1"/>
    <col min="14088" max="14088" width="42.85546875" style="33" customWidth="1"/>
    <col min="14089" max="14089" width="11.5703125" style="33" customWidth="1"/>
    <col min="14090" max="14090" width="11.28515625" style="33" customWidth="1"/>
    <col min="14091" max="14091" width="12.85546875" style="33" customWidth="1"/>
    <col min="14092" max="14092" width="12.140625" style="33" customWidth="1"/>
    <col min="14093" max="14093" width="11.7109375" style="33" customWidth="1"/>
    <col min="14094" max="14094" width="11.42578125" style="33" customWidth="1"/>
    <col min="14095" max="14095" width="12.7109375" style="33" customWidth="1"/>
    <col min="14096" max="14096" width="4.140625" style="33" customWidth="1"/>
    <col min="14097" max="14097" width="45.28515625" style="33" customWidth="1"/>
    <col min="14098" max="14098" width="14.85546875" style="33" customWidth="1"/>
    <col min="14099" max="14099" width="12.28515625" style="33" customWidth="1"/>
    <col min="14100" max="14101" width="11.140625" style="33" customWidth="1"/>
    <col min="14102" max="14102" width="12.42578125" style="33" customWidth="1"/>
    <col min="14103" max="14103" width="11.42578125" style="33" customWidth="1"/>
    <col min="14104" max="14104" width="13.5703125" style="33" customWidth="1"/>
    <col min="14105" max="14342" width="11.5703125" style="33"/>
    <col min="14343" max="14343" width="23.140625" style="33" customWidth="1"/>
    <col min="14344" max="14344" width="42.85546875" style="33" customWidth="1"/>
    <col min="14345" max="14345" width="11.5703125" style="33" customWidth="1"/>
    <col min="14346" max="14346" width="11.28515625" style="33" customWidth="1"/>
    <col min="14347" max="14347" width="12.85546875" style="33" customWidth="1"/>
    <col min="14348" max="14348" width="12.140625" style="33" customWidth="1"/>
    <col min="14349" max="14349" width="11.7109375" style="33" customWidth="1"/>
    <col min="14350" max="14350" width="11.42578125" style="33" customWidth="1"/>
    <col min="14351" max="14351" width="12.7109375" style="33" customWidth="1"/>
    <col min="14352" max="14352" width="4.140625" style="33" customWidth="1"/>
    <col min="14353" max="14353" width="45.28515625" style="33" customWidth="1"/>
    <col min="14354" max="14354" width="14.85546875" style="33" customWidth="1"/>
    <col min="14355" max="14355" width="12.28515625" style="33" customWidth="1"/>
    <col min="14356" max="14357" width="11.140625" style="33" customWidth="1"/>
    <col min="14358" max="14358" width="12.42578125" style="33" customWidth="1"/>
    <col min="14359" max="14359" width="11.42578125" style="33" customWidth="1"/>
    <col min="14360" max="14360" width="13.5703125" style="33" customWidth="1"/>
    <col min="14361" max="14598" width="11.5703125" style="33"/>
    <col min="14599" max="14599" width="23.140625" style="33" customWidth="1"/>
    <col min="14600" max="14600" width="42.85546875" style="33" customWidth="1"/>
    <col min="14601" max="14601" width="11.5703125" style="33" customWidth="1"/>
    <col min="14602" max="14602" width="11.28515625" style="33" customWidth="1"/>
    <col min="14603" max="14603" width="12.85546875" style="33" customWidth="1"/>
    <col min="14604" max="14604" width="12.140625" style="33" customWidth="1"/>
    <col min="14605" max="14605" width="11.7109375" style="33" customWidth="1"/>
    <col min="14606" max="14606" width="11.42578125" style="33" customWidth="1"/>
    <col min="14607" max="14607" width="12.7109375" style="33" customWidth="1"/>
    <col min="14608" max="14608" width="4.140625" style="33" customWidth="1"/>
    <col min="14609" max="14609" width="45.28515625" style="33" customWidth="1"/>
    <col min="14610" max="14610" width="14.85546875" style="33" customWidth="1"/>
    <col min="14611" max="14611" width="12.28515625" style="33" customWidth="1"/>
    <col min="14612" max="14613" width="11.140625" style="33" customWidth="1"/>
    <col min="14614" max="14614" width="12.42578125" style="33" customWidth="1"/>
    <col min="14615" max="14615" width="11.42578125" style="33" customWidth="1"/>
    <col min="14616" max="14616" width="13.5703125" style="33" customWidth="1"/>
    <col min="14617" max="14854" width="11.5703125" style="33"/>
    <col min="14855" max="14855" width="23.140625" style="33" customWidth="1"/>
    <col min="14856" max="14856" width="42.85546875" style="33" customWidth="1"/>
    <col min="14857" max="14857" width="11.5703125" style="33" customWidth="1"/>
    <col min="14858" max="14858" width="11.28515625" style="33" customWidth="1"/>
    <col min="14859" max="14859" width="12.85546875" style="33" customWidth="1"/>
    <col min="14860" max="14860" width="12.140625" style="33" customWidth="1"/>
    <col min="14861" max="14861" width="11.7109375" style="33" customWidth="1"/>
    <col min="14862" max="14862" width="11.42578125" style="33" customWidth="1"/>
    <col min="14863" max="14863" width="12.7109375" style="33" customWidth="1"/>
    <col min="14864" max="14864" width="4.140625" style="33" customWidth="1"/>
    <col min="14865" max="14865" width="45.28515625" style="33" customWidth="1"/>
    <col min="14866" max="14866" width="14.85546875" style="33" customWidth="1"/>
    <col min="14867" max="14867" width="12.28515625" style="33" customWidth="1"/>
    <col min="14868" max="14869" width="11.140625" style="33" customWidth="1"/>
    <col min="14870" max="14870" width="12.42578125" style="33" customWidth="1"/>
    <col min="14871" max="14871" width="11.42578125" style="33" customWidth="1"/>
    <col min="14872" max="14872" width="13.5703125" style="33" customWidth="1"/>
    <col min="14873" max="15110" width="11.5703125" style="33"/>
    <col min="15111" max="15111" width="23.140625" style="33" customWidth="1"/>
    <col min="15112" max="15112" width="42.85546875" style="33" customWidth="1"/>
    <col min="15113" max="15113" width="11.5703125" style="33" customWidth="1"/>
    <col min="15114" max="15114" width="11.28515625" style="33" customWidth="1"/>
    <col min="15115" max="15115" width="12.85546875" style="33" customWidth="1"/>
    <col min="15116" max="15116" width="12.140625" style="33" customWidth="1"/>
    <col min="15117" max="15117" width="11.7109375" style="33" customWidth="1"/>
    <col min="15118" max="15118" width="11.42578125" style="33" customWidth="1"/>
    <col min="15119" max="15119" width="12.7109375" style="33" customWidth="1"/>
    <col min="15120" max="15120" width="4.140625" style="33" customWidth="1"/>
    <col min="15121" max="15121" width="45.28515625" style="33" customWidth="1"/>
    <col min="15122" max="15122" width="14.85546875" style="33" customWidth="1"/>
    <col min="15123" max="15123" width="12.28515625" style="33" customWidth="1"/>
    <col min="15124" max="15125" width="11.140625" style="33" customWidth="1"/>
    <col min="15126" max="15126" width="12.42578125" style="33" customWidth="1"/>
    <col min="15127" max="15127" width="11.42578125" style="33" customWidth="1"/>
    <col min="15128" max="15128" width="13.5703125" style="33" customWidth="1"/>
    <col min="15129" max="15366" width="11.5703125" style="33"/>
    <col min="15367" max="15367" width="23.140625" style="33" customWidth="1"/>
    <col min="15368" max="15368" width="42.85546875" style="33" customWidth="1"/>
    <col min="15369" max="15369" width="11.5703125" style="33" customWidth="1"/>
    <col min="15370" max="15370" width="11.28515625" style="33" customWidth="1"/>
    <col min="15371" max="15371" width="12.85546875" style="33" customWidth="1"/>
    <col min="15372" max="15372" width="12.140625" style="33" customWidth="1"/>
    <col min="15373" max="15373" width="11.7109375" style="33" customWidth="1"/>
    <col min="15374" max="15374" width="11.42578125" style="33" customWidth="1"/>
    <col min="15375" max="15375" width="12.7109375" style="33" customWidth="1"/>
    <col min="15376" max="15376" width="4.140625" style="33" customWidth="1"/>
    <col min="15377" max="15377" width="45.28515625" style="33" customWidth="1"/>
    <col min="15378" max="15378" width="14.85546875" style="33" customWidth="1"/>
    <col min="15379" max="15379" width="12.28515625" style="33" customWidth="1"/>
    <col min="15380" max="15381" width="11.140625" style="33" customWidth="1"/>
    <col min="15382" max="15382" width="12.42578125" style="33" customWidth="1"/>
    <col min="15383" max="15383" width="11.42578125" style="33" customWidth="1"/>
    <col min="15384" max="15384" width="13.5703125" style="33" customWidth="1"/>
    <col min="15385" max="15622" width="11.5703125" style="33"/>
    <col min="15623" max="15623" width="23.140625" style="33" customWidth="1"/>
    <col min="15624" max="15624" width="42.85546875" style="33" customWidth="1"/>
    <col min="15625" max="15625" width="11.5703125" style="33" customWidth="1"/>
    <col min="15626" max="15626" width="11.28515625" style="33" customWidth="1"/>
    <col min="15627" max="15627" width="12.85546875" style="33" customWidth="1"/>
    <col min="15628" max="15628" width="12.140625" style="33" customWidth="1"/>
    <col min="15629" max="15629" width="11.7109375" style="33" customWidth="1"/>
    <col min="15630" max="15630" width="11.42578125" style="33" customWidth="1"/>
    <col min="15631" max="15631" width="12.7109375" style="33" customWidth="1"/>
    <col min="15632" max="15632" width="4.140625" style="33" customWidth="1"/>
    <col min="15633" max="15633" width="45.28515625" style="33" customWidth="1"/>
    <col min="15634" max="15634" width="14.85546875" style="33" customWidth="1"/>
    <col min="15635" max="15635" width="12.28515625" style="33" customWidth="1"/>
    <col min="15636" max="15637" width="11.140625" style="33" customWidth="1"/>
    <col min="15638" max="15638" width="12.42578125" style="33" customWidth="1"/>
    <col min="15639" max="15639" width="11.42578125" style="33" customWidth="1"/>
    <col min="15640" max="15640" width="13.5703125" style="33" customWidth="1"/>
    <col min="15641" max="15878" width="11.5703125" style="33"/>
    <col min="15879" max="15879" width="23.140625" style="33" customWidth="1"/>
    <col min="15880" max="15880" width="42.85546875" style="33" customWidth="1"/>
    <col min="15881" max="15881" width="11.5703125" style="33" customWidth="1"/>
    <col min="15882" max="15882" width="11.28515625" style="33" customWidth="1"/>
    <col min="15883" max="15883" width="12.85546875" style="33" customWidth="1"/>
    <col min="15884" max="15884" width="12.140625" style="33" customWidth="1"/>
    <col min="15885" max="15885" width="11.7109375" style="33" customWidth="1"/>
    <col min="15886" max="15886" width="11.42578125" style="33" customWidth="1"/>
    <col min="15887" max="15887" width="12.7109375" style="33" customWidth="1"/>
    <col min="15888" max="15888" width="4.140625" style="33" customWidth="1"/>
    <col min="15889" max="15889" width="45.28515625" style="33" customWidth="1"/>
    <col min="15890" max="15890" width="14.85546875" style="33" customWidth="1"/>
    <col min="15891" max="15891" width="12.28515625" style="33" customWidth="1"/>
    <col min="15892" max="15893" width="11.140625" style="33" customWidth="1"/>
    <col min="15894" max="15894" width="12.42578125" style="33" customWidth="1"/>
    <col min="15895" max="15895" width="11.42578125" style="33" customWidth="1"/>
    <col min="15896" max="15896" width="13.5703125" style="33" customWidth="1"/>
    <col min="15897" max="16134" width="11.5703125" style="33"/>
    <col min="16135" max="16135" width="23.140625" style="33" customWidth="1"/>
    <col min="16136" max="16136" width="42.85546875" style="33" customWidth="1"/>
    <col min="16137" max="16137" width="11.5703125" style="33" customWidth="1"/>
    <col min="16138" max="16138" width="11.28515625" style="33" customWidth="1"/>
    <col min="16139" max="16139" width="12.85546875" style="33" customWidth="1"/>
    <col min="16140" max="16140" width="12.140625" style="33" customWidth="1"/>
    <col min="16141" max="16141" width="11.7109375" style="33" customWidth="1"/>
    <col min="16142" max="16142" width="11.42578125" style="33" customWidth="1"/>
    <col min="16143" max="16143" width="12.7109375" style="33" customWidth="1"/>
    <col min="16144" max="16144" width="4.140625" style="33" customWidth="1"/>
    <col min="16145" max="16145" width="45.28515625" style="33" customWidth="1"/>
    <col min="16146" max="16146" width="14.85546875" style="33" customWidth="1"/>
    <col min="16147" max="16147" width="12.28515625" style="33" customWidth="1"/>
    <col min="16148" max="16149" width="11.140625" style="33" customWidth="1"/>
    <col min="16150" max="16150" width="12.42578125" style="33" customWidth="1"/>
    <col min="16151" max="16151" width="11.42578125" style="33" customWidth="1"/>
    <col min="16152" max="16152" width="13.5703125" style="33" customWidth="1"/>
    <col min="16153" max="16384" width="11.5703125" style="33"/>
  </cols>
  <sheetData>
    <row r="1" spans="1:31" ht="18.75" x14ac:dyDescent="0.3">
      <c r="K1" s="35"/>
      <c r="L1" s="35" t="s">
        <v>1</v>
      </c>
      <c r="M1" s="35"/>
      <c r="N1" s="35"/>
      <c r="O1" s="35"/>
      <c r="P1" s="35"/>
      <c r="Q1" s="35"/>
      <c r="R1" s="35"/>
      <c r="S1" s="35"/>
      <c r="T1" s="36"/>
      <c r="U1" s="37"/>
      <c r="V1" s="37"/>
      <c r="W1" s="38"/>
      <c r="X1" s="38"/>
    </row>
    <row r="2" spans="1:31" ht="18.75" x14ac:dyDescent="0.3">
      <c r="A2" s="39"/>
      <c r="B2" s="35" t="s">
        <v>0</v>
      </c>
      <c r="C2" s="39"/>
      <c r="D2" s="39"/>
      <c r="E2" s="39"/>
      <c r="F2" s="39"/>
      <c r="G2" s="37"/>
      <c r="H2" s="37"/>
      <c r="I2" s="40"/>
      <c r="K2" s="35" t="s">
        <v>2</v>
      </c>
      <c r="L2" s="35"/>
      <c r="M2" s="35"/>
      <c r="N2" s="35"/>
      <c r="O2" s="35"/>
      <c r="P2" s="35"/>
      <c r="Q2" s="35"/>
      <c r="R2" s="35"/>
      <c r="S2" s="35"/>
      <c r="T2" s="36"/>
      <c r="U2" s="37"/>
      <c r="V2" s="37"/>
      <c r="W2" s="38"/>
      <c r="X2" s="38"/>
    </row>
    <row r="3" spans="1:31" ht="18.75" x14ac:dyDescent="0.3">
      <c r="A3" s="35" t="s">
        <v>2</v>
      </c>
      <c r="B3" s="35"/>
      <c r="C3" s="35"/>
      <c r="D3" s="35"/>
      <c r="E3" s="35"/>
      <c r="F3" s="35"/>
      <c r="G3" s="37"/>
      <c r="H3" s="37"/>
      <c r="I3" s="40"/>
      <c r="K3" s="35" t="s">
        <v>3</v>
      </c>
      <c r="L3" s="35"/>
      <c r="M3" s="35"/>
      <c r="N3" s="35"/>
      <c r="O3" s="35"/>
      <c r="P3" s="35"/>
      <c r="Q3" s="35"/>
      <c r="R3" s="35"/>
      <c r="S3" s="35"/>
      <c r="T3" s="36"/>
      <c r="U3" s="37"/>
      <c r="V3" s="37"/>
      <c r="W3" s="38"/>
      <c r="X3" s="38"/>
    </row>
    <row r="4" spans="1:31" ht="18.75" x14ac:dyDescent="0.3">
      <c r="A4" s="35" t="s">
        <v>3</v>
      </c>
      <c r="B4" s="35"/>
      <c r="C4" s="35"/>
      <c r="D4" s="35"/>
      <c r="E4" s="35"/>
      <c r="F4" s="35"/>
      <c r="G4" s="37"/>
      <c r="H4" s="37"/>
      <c r="I4" s="40"/>
      <c r="K4" s="35" t="s">
        <v>200</v>
      </c>
      <c r="L4" s="35"/>
      <c r="M4" s="35"/>
      <c r="N4" s="35"/>
      <c r="O4" s="35"/>
      <c r="P4" s="35"/>
      <c r="Q4" s="35"/>
      <c r="R4" s="35"/>
      <c r="S4" s="35"/>
      <c r="T4" s="36"/>
      <c r="U4" s="37"/>
      <c r="V4" s="37"/>
      <c r="W4" s="38"/>
      <c r="X4" s="38"/>
    </row>
    <row r="5" spans="1:31" ht="18.75" x14ac:dyDescent="0.3">
      <c r="A5" s="35" t="s">
        <v>200</v>
      </c>
      <c r="B5" s="35"/>
      <c r="C5" s="35"/>
      <c r="D5" s="35"/>
      <c r="E5" s="35"/>
      <c r="F5" s="35"/>
      <c r="G5" s="37"/>
      <c r="H5" s="37"/>
      <c r="I5" s="40"/>
      <c r="K5" s="35" t="s">
        <v>116</v>
      </c>
      <c r="L5" s="35"/>
      <c r="M5" s="35"/>
      <c r="N5" s="35"/>
      <c r="O5" s="35"/>
      <c r="P5" s="35"/>
      <c r="Q5" s="35"/>
      <c r="R5" s="35"/>
      <c r="S5" s="35"/>
      <c r="T5" s="36"/>
      <c r="U5" s="37"/>
      <c r="V5" s="37"/>
      <c r="W5" s="38"/>
      <c r="X5" s="38"/>
      <c r="Z5" s="29" t="s">
        <v>4</v>
      </c>
    </row>
    <row r="6" spans="1:31" ht="18.75" x14ac:dyDescent="0.3">
      <c r="A6" s="35" t="s">
        <v>116</v>
      </c>
      <c r="B6" s="35"/>
      <c r="C6" s="35"/>
      <c r="D6" s="35"/>
      <c r="E6" s="35"/>
      <c r="F6" s="35"/>
      <c r="G6" s="37"/>
      <c r="H6" s="37"/>
      <c r="I6" s="40"/>
      <c r="K6" s="37" t="s">
        <v>159</v>
      </c>
      <c r="L6" s="35"/>
      <c r="M6" s="35"/>
      <c r="N6" s="35"/>
      <c r="O6" s="35"/>
      <c r="P6" s="35"/>
      <c r="Q6" s="35"/>
      <c r="R6" s="35"/>
      <c r="S6" s="35"/>
      <c r="T6" s="36"/>
      <c r="U6" s="37"/>
      <c r="V6" s="37"/>
      <c r="W6" s="38"/>
      <c r="X6" s="38"/>
    </row>
    <row r="7" spans="1:31" ht="16.5" thickBot="1" x14ac:dyDescent="0.3">
      <c r="A7" s="36"/>
      <c r="B7" s="36" t="s">
        <v>4</v>
      </c>
      <c r="C7" s="36"/>
      <c r="D7" s="36"/>
      <c r="E7" s="36"/>
      <c r="F7" s="36"/>
      <c r="G7" s="37"/>
      <c r="H7" s="37"/>
      <c r="I7" s="41"/>
      <c r="K7" s="36"/>
      <c r="L7" s="36" t="s">
        <v>4</v>
      </c>
      <c r="M7" s="36"/>
      <c r="N7" s="36"/>
      <c r="O7" s="36"/>
      <c r="P7" s="36"/>
      <c r="Q7" s="36"/>
      <c r="R7" s="36"/>
      <c r="S7" s="36"/>
      <c r="T7" s="36"/>
      <c r="U7" s="37"/>
      <c r="V7" s="37"/>
      <c r="W7" s="38"/>
      <c r="X7" s="38"/>
      <c r="Y7" s="190" t="s">
        <v>112</v>
      </c>
      <c r="Z7" s="30"/>
      <c r="AB7" s="30"/>
      <c r="AC7" s="30"/>
      <c r="AD7" s="30"/>
      <c r="AE7" s="30"/>
    </row>
    <row r="8" spans="1:31" ht="16.5" thickBot="1" x14ac:dyDescent="0.3">
      <c r="A8" s="36" t="s">
        <v>4</v>
      </c>
      <c r="B8" s="36"/>
      <c r="C8" s="36"/>
      <c r="D8" s="36"/>
      <c r="E8" s="36"/>
      <c r="F8" s="36"/>
      <c r="G8" s="37"/>
      <c r="H8" s="37"/>
      <c r="I8" s="40"/>
      <c r="J8" s="43"/>
      <c r="K8" s="44"/>
      <c r="L8" s="45" t="s">
        <v>7</v>
      </c>
      <c r="M8" s="46" t="s">
        <v>194</v>
      </c>
      <c r="N8" s="46" t="s">
        <v>117</v>
      </c>
      <c r="O8" s="46" t="s">
        <v>117</v>
      </c>
      <c r="P8" s="46" t="s">
        <v>118</v>
      </c>
      <c r="Q8" s="46" t="s">
        <v>119</v>
      </c>
      <c r="R8" s="45" t="s">
        <v>120</v>
      </c>
      <c r="S8" s="46" t="s">
        <v>8</v>
      </c>
      <c r="T8" s="47"/>
      <c r="U8" s="48" t="s">
        <v>9</v>
      </c>
      <c r="V8" s="48"/>
      <c r="W8" s="48" t="s">
        <v>4</v>
      </c>
      <c r="X8" s="49" t="s">
        <v>4</v>
      </c>
      <c r="Y8" s="190" t="s">
        <v>164</v>
      </c>
      <c r="AC8" s="30"/>
    </row>
    <row r="9" spans="1:31" ht="15.75" x14ac:dyDescent="0.25">
      <c r="A9" s="50" t="s">
        <v>5</v>
      </c>
      <c r="B9" s="51"/>
      <c r="C9" s="52"/>
      <c r="D9" s="52"/>
      <c r="E9" s="52"/>
      <c r="F9" s="52"/>
      <c r="G9" s="52"/>
      <c r="H9" s="53"/>
      <c r="I9" s="40"/>
      <c r="J9" s="54"/>
      <c r="K9" s="55"/>
      <c r="L9" s="56" t="s">
        <v>12</v>
      </c>
      <c r="M9" s="56" t="s">
        <v>195</v>
      </c>
      <c r="N9" s="56" t="s">
        <v>121</v>
      </c>
      <c r="O9" s="56" t="s">
        <v>121</v>
      </c>
      <c r="P9" s="56" t="s">
        <v>122</v>
      </c>
      <c r="Q9" s="56" t="s">
        <v>121</v>
      </c>
      <c r="R9" s="56" t="s">
        <v>121</v>
      </c>
      <c r="S9" s="56" t="s">
        <v>13</v>
      </c>
      <c r="T9" s="56" t="s">
        <v>14</v>
      </c>
      <c r="U9" s="56" t="s">
        <v>15</v>
      </c>
      <c r="V9" s="56" t="s">
        <v>16</v>
      </c>
      <c r="W9" s="56" t="s">
        <v>17</v>
      </c>
      <c r="X9" s="56" t="s">
        <v>18</v>
      </c>
      <c r="Y9" s="190" t="s">
        <v>113</v>
      </c>
      <c r="AC9" s="30"/>
    </row>
    <row r="10" spans="1:31" ht="16.5" thickBot="1" x14ac:dyDescent="0.3">
      <c r="A10" s="57" t="s">
        <v>6</v>
      </c>
      <c r="B10" s="58">
        <v>1908.9</v>
      </c>
      <c r="C10" s="59"/>
      <c r="D10" s="59"/>
      <c r="E10" s="59"/>
      <c r="F10" s="59"/>
      <c r="G10" s="59"/>
      <c r="H10" s="60"/>
      <c r="I10" s="40"/>
      <c r="J10" s="54"/>
      <c r="K10" s="55"/>
      <c r="L10" s="61" t="s">
        <v>4</v>
      </c>
      <c r="M10" s="61"/>
      <c r="N10" s="61" t="s">
        <v>123</v>
      </c>
      <c r="O10" s="61" t="s">
        <v>124</v>
      </c>
      <c r="P10" s="61" t="s">
        <v>121</v>
      </c>
      <c r="Q10" s="61"/>
      <c r="R10" s="61"/>
      <c r="S10" s="61" t="s">
        <v>20</v>
      </c>
      <c r="T10" s="61"/>
      <c r="U10" s="61"/>
      <c r="V10" s="61"/>
      <c r="W10" s="61"/>
      <c r="X10" s="61"/>
      <c r="Y10" s="190" t="s">
        <v>115</v>
      </c>
      <c r="Z10" s="30">
        <f>Z7+Z9</f>
        <v>0</v>
      </c>
      <c r="AE10" s="29">
        <f>AC10+AD10</f>
        <v>0</v>
      </c>
    </row>
    <row r="11" spans="1:31" ht="16.5" thickBot="1" x14ac:dyDescent="0.3">
      <c r="A11" s="62" t="s">
        <v>10</v>
      </c>
      <c r="B11" s="63" t="s">
        <v>11</v>
      </c>
      <c r="C11" s="64"/>
      <c r="D11" s="64"/>
      <c r="E11" s="64"/>
      <c r="F11" s="64"/>
      <c r="G11" s="64"/>
      <c r="H11" s="65"/>
      <c r="I11" s="40"/>
      <c r="J11" s="66"/>
      <c r="K11" s="67"/>
      <c r="L11" s="61" t="s">
        <v>22</v>
      </c>
      <c r="M11" s="61"/>
      <c r="N11" s="61" t="s">
        <v>22</v>
      </c>
      <c r="O11" s="61" t="s">
        <v>22</v>
      </c>
      <c r="P11" s="61" t="s">
        <v>22</v>
      </c>
      <c r="Q11" s="61" t="s">
        <v>22</v>
      </c>
      <c r="R11" s="61" t="s">
        <v>22</v>
      </c>
      <c r="S11" s="61" t="s">
        <v>23</v>
      </c>
      <c r="T11" s="61" t="s">
        <v>22</v>
      </c>
      <c r="U11" s="61" t="s">
        <v>22</v>
      </c>
      <c r="V11" s="61" t="s">
        <v>22</v>
      </c>
      <c r="W11" s="61" t="s">
        <v>22</v>
      </c>
      <c r="X11" s="61" t="s">
        <v>22</v>
      </c>
      <c r="AC11" s="30"/>
    </row>
    <row r="12" spans="1:31" ht="15.75" x14ac:dyDescent="0.25">
      <c r="A12" s="68" t="s">
        <v>19</v>
      </c>
      <c r="B12" s="58">
        <v>1908.9</v>
      </c>
      <c r="C12" s="59"/>
      <c r="D12" s="59"/>
      <c r="E12" s="59"/>
      <c r="F12" s="59"/>
      <c r="G12" s="59"/>
      <c r="H12" s="60"/>
      <c r="I12" s="40"/>
      <c r="J12" s="69" t="s">
        <v>27</v>
      </c>
      <c r="K12" s="70" t="s">
        <v>201</v>
      </c>
      <c r="L12" s="71">
        <v>81838.489999999874</v>
      </c>
      <c r="M12" s="71">
        <v>43152.4</v>
      </c>
      <c r="N12" s="71"/>
      <c r="O12" s="71"/>
      <c r="P12" s="71"/>
      <c r="Q12" s="71"/>
      <c r="R12" s="71"/>
      <c r="S12" s="72"/>
      <c r="T12" s="72"/>
      <c r="U12" s="72"/>
      <c r="V12" s="72"/>
      <c r="W12" s="72"/>
      <c r="X12" s="73"/>
    </row>
    <row r="13" spans="1:31" ht="16.5" thickBot="1" x14ac:dyDescent="0.3">
      <c r="A13" s="74" t="s">
        <v>21</v>
      </c>
      <c r="B13" s="75">
        <v>0</v>
      </c>
      <c r="C13" s="76"/>
      <c r="D13" s="76"/>
      <c r="E13" s="76"/>
      <c r="F13" s="76"/>
      <c r="G13" s="76"/>
      <c r="H13" s="77"/>
      <c r="I13" s="40"/>
      <c r="J13" s="78" t="s">
        <v>4</v>
      </c>
      <c r="K13" s="79" t="s">
        <v>4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29">
        <v>34.700000000000003</v>
      </c>
      <c r="Z13" s="29">
        <v>12</v>
      </c>
      <c r="AA13" s="29">
        <v>1908.9</v>
      </c>
      <c r="AB13" s="29">
        <f>Y13*Z13*AA13</f>
        <v>794865.96000000008</v>
      </c>
    </row>
    <row r="14" spans="1:31" ht="15.75" x14ac:dyDescent="0.25">
      <c r="A14" s="82"/>
      <c r="B14" s="83"/>
      <c r="C14" s="59" t="s">
        <v>24</v>
      </c>
      <c r="D14" s="84"/>
      <c r="E14" s="85" t="s">
        <v>25</v>
      </c>
      <c r="F14" s="86"/>
      <c r="G14" s="85" t="s">
        <v>26</v>
      </c>
      <c r="H14" s="87"/>
      <c r="I14" s="41"/>
      <c r="J14" s="78">
        <v>1</v>
      </c>
      <c r="K14" s="79" t="s">
        <v>202</v>
      </c>
      <c r="L14" s="80">
        <v>94018.514847600018</v>
      </c>
      <c r="M14" s="80">
        <v>2623.2999999999993</v>
      </c>
      <c r="N14" s="80">
        <v>-3274.91</v>
      </c>
      <c r="O14" s="80">
        <v>-68180.399999999994</v>
      </c>
      <c r="P14" s="80">
        <v>63.070000000000164</v>
      </c>
      <c r="Q14" s="80">
        <v>17.729999999999905</v>
      </c>
      <c r="R14" s="80">
        <v>2506.4250900000006</v>
      </c>
      <c r="S14" s="80">
        <v>-2650.03</v>
      </c>
      <c r="T14" s="80">
        <v>-2516.73</v>
      </c>
      <c r="U14" s="80">
        <v>0</v>
      </c>
      <c r="V14" s="80">
        <v>0</v>
      </c>
      <c r="W14" s="80">
        <v>0</v>
      </c>
      <c r="X14" s="81">
        <v>-133.30000000000001</v>
      </c>
      <c r="Y14" s="30"/>
    </row>
    <row r="15" spans="1:31" ht="15.75" x14ac:dyDescent="0.25">
      <c r="A15" s="88" t="s">
        <v>28</v>
      </c>
      <c r="B15" s="89" t="s">
        <v>29</v>
      </c>
      <c r="C15" s="90" t="s">
        <v>30</v>
      </c>
      <c r="D15" s="91" t="s">
        <v>31</v>
      </c>
      <c r="E15" s="90" t="s">
        <v>30</v>
      </c>
      <c r="F15" s="3" t="s">
        <v>31</v>
      </c>
      <c r="G15" s="90" t="s">
        <v>30</v>
      </c>
      <c r="H15" s="91" t="s">
        <v>31</v>
      </c>
      <c r="I15" s="41"/>
      <c r="J15" s="78"/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1"/>
      <c r="AD15" s="30"/>
    </row>
    <row r="16" spans="1:31" ht="15.75" x14ac:dyDescent="0.25">
      <c r="A16" s="88" t="s">
        <v>32</v>
      </c>
      <c r="B16" s="92"/>
      <c r="C16" s="90" t="s">
        <v>33</v>
      </c>
      <c r="D16" s="91" t="s">
        <v>34</v>
      </c>
      <c r="E16" s="90" t="s">
        <v>33</v>
      </c>
      <c r="F16" s="3" t="s">
        <v>35</v>
      </c>
      <c r="G16" s="90" t="s">
        <v>33</v>
      </c>
      <c r="H16" s="91" t="s">
        <v>35</v>
      </c>
      <c r="I16" s="40"/>
      <c r="J16" s="78"/>
      <c r="K16" s="79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  <c r="Y16" s="29" t="s">
        <v>114</v>
      </c>
      <c r="AA16" s="29">
        <f>AB13</f>
        <v>794865.96000000008</v>
      </c>
    </row>
    <row r="17" spans="1:30" ht="15.75" x14ac:dyDescent="0.25">
      <c r="A17" s="88"/>
      <c r="B17" s="92"/>
      <c r="C17" s="57" t="s">
        <v>36</v>
      </c>
      <c r="D17" s="91" t="s">
        <v>37</v>
      </c>
      <c r="E17" s="57" t="s">
        <v>36</v>
      </c>
      <c r="F17" s="3" t="s">
        <v>37</v>
      </c>
      <c r="G17" s="57" t="s">
        <v>36</v>
      </c>
      <c r="H17" s="91" t="s">
        <v>37</v>
      </c>
      <c r="I17" s="40"/>
      <c r="J17" s="78">
        <v>2</v>
      </c>
      <c r="K17" s="79" t="s">
        <v>203</v>
      </c>
      <c r="L17" s="80">
        <f>52647.55+279131.81+462154.28+573.444</f>
        <v>794507.08400000003</v>
      </c>
      <c r="M17" s="80">
        <v>22890.25</v>
      </c>
      <c r="N17" s="80">
        <v>0</v>
      </c>
      <c r="O17" s="80">
        <v>0</v>
      </c>
      <c r="P17" s="80">
        <v>7868.94</v>
      </c>
      <c r="Q17" s="80">
        <v>4381.37</v>
      </c>
      <c r="R17" s="80">
        <f>24199.03-573.444</f>
        <v>23625.585999999999</v>
      </c>
      <c r="S17" s="93">
        <f>T17+U17+W17+X17+V17</f>
        <v>0</v>
      </c>
      <c r="T17" s="80">
        <v>0</v>
      </c>
      <c r="U17" s="80">
        <v>0</v>
      </c>
      <c r="V17" s="80">
        <v>0</v>
      </c>
      <c r="W17" s="80">
        <v>0</v>
      </c>
      <c r="X17" s="81">
        <v>0</v>
      </c>
      <c r="Y17" s="29" t="s">
        <v>196</v>
      </c>
      <c r="AA17" s="30">
        <f>G104</f>
        <v>-2.0000000076834112E-3</v>
      </c>
    </row>
    <row r="18" spans="1:30" ht="15.75" x14ac:dyDescent="0.25">
      <c r="A18" s="94"/>
      <c r="B18" s="95"/>
      <c r="C18" s="96" t="s">
        <v>23</v>
      </c>
      <c r="D18" s="97" t="s">
        <v>22</v>
      </c>
      <c r="E18" s="96" t="s">
        <v>23</v>
      </c>
      <c r="F18" s="84" t="s">
        <v>22</v>
      </c>
      <c r="G18" s="96" t="s">
        <v>23</v>
      </c>
      <c r="H18" s="97" t="s">
        <v>22</v>
      </c>
      <c r="I18" s="40"/>
      <c r="J18" s="78"/>
      <c r="K18" s="79"/>
      <c r="L18" s="80"/>
      <c r="M18" s="80"/>
      <c r="N18" s="80"/>
      <c r="O18" s="80"/>
      <c r="P18" s="80"/>
      <c r="Q18" s="80"/>
      <c r="R18" s="80"/>
      <c r="S18" s="93"/>
      <c r="T18" s="80"/>
      <c r="U18" s="80"/>
      <c r="V18" s="80"/>
      <c r="W18" s="80"/>
      <c r="X18" s="81"/>
      <c r="Y18" s="29" t="s">
        <v>197</v>
      </c>
      <c r="AA18" s="30">
        <f>G110+G108</f>
        <v>358.87800000000175</v>
      </c>
    </row>
    <row r="19" spans="1:30" ht="16.5" customHeight="1" x14ac:dyDescent="0.25">
      <c r="A19" s="98" t="s">
        <v>38</v>
      </c>
      <c r="B19" s="89" t="s">
        <v>39</v>
      </c>
      <c r="C19" s="99">
        <f>D19*12*B10</f>
        <v>66887.856</v>
      </c>
      <c r="D19" s="100">
        <v>2.92</v>
      </c>
      <c r="E19" s="99">
        <f>F19*12*B10</f>
        <v>66887.856</v>
      </c>
      <c r="F19" s="101">
        <v>2.92</v>
      </c>
      <c r="G19" s="99">
        <f>C19-E19</f>
        <v>0</v>
      </c>
      <c r="H19" s="100">
        <f>D19-F19</f>
        <v>0</v>
      </c>
      <c r="I19" s="102"/>
      <c r="J19" s="78"/>
      <c r="K19" s="79"/>
      <c r="L19" s="1"/>
      <c r="M19" s="1"/>
      <c r="N19" s="1"/>
      <c r="O19" s="1"/>
      <c r="P19" s="1"/>
      <c r="Q19" s="1"/>
      <c r="R19" s="1"/>
      <c r="S19" s="93"/>
      <c r="T19" s="80"/>
      <c r="U19" s="80"/>
      <c r="V19" s="80"/>
      <c r="W19" s="80"/>
      <c r="X19" s="81"/>
      <c r="Y19" s="29" t="s">
        <v>115</v>
      </c>
      <c r="AA19" s="30">
        <f>AA16-AA17-AA18</f>
        <v>794507.08400000003</v>
      </c>
    </row>
    <row r="20" spans="1:30" ht="16.5" customHeight="1" x14ac:dyDescent="0.25">
      <c r="A20" s="98" t="s">
        <v>160</v>
      </c>
      <c r="B20" s="89" t="s">
        <v>41</v>
      </c>
      <c r="C20" s="90"/>
      <c r="D20" s="91"/>
      <c r="E20" s="90"/>
      <c r="F20" s="3"/>
      <c r="G20" s="90"/>
      <c r="H20" s="91"/>
      <c r="I20" s="40"/>
      <c r="J20" s="78">
        <v>3</v>
      </c>
      <c r="K20" s="79" t="s">
        <v>204</v>
      </c>
      <c r="L20" s="80">
        <f>52063.84+140.38+285694.06+811.06+466076.01+1126.6</f>
        <v>805911.95</v>
      </c>
      <c r="M20" s="80">
        <f>23141.5+58.16</f>
        <v>23199.66</v>
      </c>
      <c r="N20" s="80">
        <f>1.3-305.49</f>
        <v>-304.19</v>
      </c>
      <c r="O20" s="80">
        <f>6.66-1878.05</f>
        <v>-1871.3899999999999</v>
      </c>
      <c r="P20" s="80">
        <f>7762.1-19.82</f>
        <v>7742.2800000000007</v>
      </c>
      <c r="Q20" s="80">
        <f>4170+2.44</f>
        <v>4172.4399999999996</v>
      </c>
      <c r="R20" s="80">
        <f>21424.65+72.72</f>
        <v>21497.370000000003</v>
      </c>
      <c r="S20" s="93">
        <f>T20+U20+W20+X20+V20</f>
        <v>-8</v>
      </c>
      <c r="T20" s="80">
        <v>-8</v>
      </c>
      <c r="U20" s="80">
        <v>0</v>
      </c>
      <c r="V20" s="80">
        <v>0</v>
      </c>
      <c r="W20" s="80">
        <v>0</v>
      </c>
      <c r="X20" s="81">
        <v>0</v>
      </c>
      <c r="Y20" s="29" t="s">
        <v>125</v>
      </c>
    </row>
    <row r="21" spans="1:30" ht="16.5" customHeight="1" x14ac:dyDescent="0.25">
      <c r="A21" s="98" t="s">
        <v>161</v>
      </c>
      <c r="B21" s="89" t="s">
        <v>42</v>
      </c>
      <c r="C21" s="90"/>
      <c r="D21" s="91"/>
      <c r="E21" s="90"/>
      <c r="F21" s="3"/>
      <c r="G21" s="90"/>
      <c r="H21" s="91"/>
      <c r="I21" s="40"/>
      <c r="J21" s="78"/>
      <c r="K21" s="79"/>
      <c r="L21" s="80"/>
      <c r="M21" s="80"/>
      <c r="N21" s="1"/>
      <c r="O21" s="1"/>
      <c r="P21" s="1"/>
      <c r="Q21" s="1"/>
      <c r="R21" s="80"/>
      <c r="S21" s="93"/>
      <c r="T21" s="80"/>
      <c r="U21" s="80"/>
      <c r="V21" s="80"/>
      <c r="W21" s="80"/>
      <c r="X21" s="81"/>
      <c r="Y21" s="29" t="s">
        <v>126</v>
      </c>
      <c r="AA21" s="29">
        <f>52647.55+279131.81+462154.28</f>
        <v>793933.64</v>
      </c>
    </row>
    <row r="22" spans="1:30" ht="16.5" customHeight="1" x14ac:dyDescent="0.25">
      <c r="A22" s="103" t="s">
        <v>162</v>
      </c>
      <c r="B22" s="89" t="s">
        <v>43</v>
      </c>
      <c r="C22" s="90"/>
      <c r="D22" s="91"/>
      <c r="E22" s="90"/>
      <c r="F22" s="3"/>
      <c r="G22" s="90"/>
      <c r="H22" s="91"/>
      <c r="I22" s="40"/>
      <c r="J22" s="78">
        <v>4</v>
      </c>
      <c r="K22" s="79" t="s">
        <v>205</v>
      </c>
      <c r="L22" s="80">
        <f>L14+L17-L20</f>
        <v>82613.648847600096</v>
      </c>
      <c r="M22" s="80">
        <f>M14+M17-M20</f>
        <v>2313.8899999999994</v>
      </c>
      <c r="N22" s="80">
        <f>N14+N17-N20</f>
        <v>-2970.72</v>
      </c>
      <c r="O22" s="80">
        <f t="shared" ref="O22:X22" si="0">O14+O17-O20</f>
        <v>-66309.009999999995</v>
      </c>
      <c r="P22" s="80">
        <f t="shared" si="0"/>
        <v>189.72999999999956</v>
      </c>
      <c r="Q22" s="80">
        <f t="shared" si="0"/>
        <v>226.65999999999985</v>
      </c>
      <c r="R22" s="80">
        <f>R14+R17-R20</f>
        <v>4634.6410899999973</v>
      </c>
      <c r="S22" s="93">
        <f>T22+U22+W22+X22+V22</f>
        <v>-2642.03</v>
      </c>
      <c r="T22" s="80">
        <f t="shared" si="0"/>
        <v>-2508.73</v>
      </c>
      <c r="U22" s="80">
        <f t="shared" si="0"/>
        <v>0</v>
      </c>
      <c r="V22" s="80">
        <f t="shared" si="0"/>
        <v>0</v>
      </c>
      <c r="W22" s="80">
        <f t="shared" si="0"/>
        <v>0</v>
      </c>
      <c r="X22" s="81">
        <f t="shared" si="0"/>
        <v>-133.30000000000001</v>
      </c>
      <c r="Y22" s="29" t="s">
        <v>158</v>
      </c>
      <c r="AA22" s="29">
        <f>AA19-AA21</f>
        <v>573.4440000000177</v>
      </c>
    </row>
    <row r="23" spans="1:30" ht="16.5" customHeight="1" x14ac:dyDescent="0.25">
      <c r="A23" s="88" t="s">
        <v>44</v>
      </c>
      <c r="B23" s="89" t="s">
        <v>157</v>
      </c>
      <c r="C23" s="90"/>
      <c r="D23" s="91"/>
      <c r="E23" s="90"/>
      <c r="F23" s="3"/>
      <c r="G23" s="90"/>
      <c r="H23" s="91"/>
      <c r="I23" s="40"/>
      <c r="J23" s="78" t="s">
        <v>4</v>
      </c>
      <c r="K23" s="79" t="s">
        <v>4</v>
      </c>
      <c r="L23" s="1"/>
      <c r="M23" s="1"/>
      <c r="N23" s="1"/>
      <c r="O23" s="1"/>
      <c r="P23" s="1"/>
      <c r="Q23" s="1"/>
      <c r="R23" s="1"/>
      <c r="S23" s="80"/>
      <c r="T23" s="1"/>
      <c r="U23" s="1"/>
      <c r="V23" s="1"/>
      <c r="W23" s="1"/>
      <c r="X23" s="104"/>
    </row>
    <row r="24" spans="1:30" ht="16.5" customHeight="1" x14ac:dyDescent="0.25">
      <c r="A24" s="88" t="s">
        <v>45</v>
      </c>
      <c r="B24" s="89" t="s">
        <v>46</v>
      </c>
      <c r="C24" s="90"/>
      <c r="D24" s="91"/>
      <c r="E24" s="90"/>
      <c r="F24" s="3"/>
      <c r="G24" s="90"/>
      <c r="H24" s="91"/>
      <c r="I24" s="40"/>
      <c r="J24" s="78">
        <v>5</v>
      </c>
      <c r="K24" s="79" t="s">
        <v>47</v>
      </c>
      <c r="L24" s="80">
        <v>779531.84</v>
      </c>
      <c r="M24" s="80">
        <v>0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1"/>
      <c r="Y24" s="29" t="s">
        <v>127</v>
      </c>
      <c r="AA24" s="29">
        <f>52063.84+140.38+285694.06+811.06+466076.01+1126.6</f>
        <v>805911.95</v>
      </c>
    </row>
    <row r="25" spans="1:30" ht="15.75" customHeight="1" x14ac:dyDescent="0.25">
      <c r="A25" s="88" t="s">
        <v>48</v>
      </c>
      <c r="B25" s="89" t="s">
        <v>4</v>
      </c>
      <c r="C25" s="90"/>
      <c r="D25" s="91"/>
      <c r="E25" s="90"/>
      <c r="F25" s="3"/>
      <c r="G25" s="90"/>
      <c r="H25" s="91"/>
      <c r="I25" s="40"/>
      <c r="J25" s="78">
        <v>6</v>
      </c>
      <c r="K25" s="79" t="s">
        <v>49</v>
      </c>
      <c r="L25" s="80">
        <f>L17-L24</f>
        <v>14975.244000000064</v>
      </c>
      <c r="M25" s="80">
        <f>M17-M24</f>
        <v>22890.25</v>
      </c>
      <c r="N25" s="105"/>
      <c r="O25" s="105"/>
      <c r="P25" s="105"/>
      <c r="Q25" s="80"/>
      <c r="R25" s="80"/>
      <c r="S25" s="80"/>
      <c r="T25" s="80"/>
      <c r="U25" s="105"/>
      <c r="V25" s="105"/>
      <c r="W25" s="80"/>
      <c r="X25" s="81"/>
    </row>
    <row r="26" spans="1:30" ht="15.75" customHeight="1" x14ac:dyDescent="0.25">
      <c r="A26" s="88" t="s">
        <v>50</v>
      </c>
      <c r="B26" s="89" t="s">
        <v>4</v>
      </c>
      <c r="C26" s="90"/>
      <c r="D26" s="91"/>
      <c r="E26" s="90"/>
      <c r="F26" s="3"/>
      <c r="G26" s="90"/>
      <c r="H26" s="91"/>
      <c r="I26" s="40"/>
      <c r="J26" s="78"/>
      <c r="K26" s="79" t="s">
        <v>51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</row>
    <row r="27" spans="1:30" ht="15.75" x14ac:dyDescent="0.25">
      <c r="A27" s="88" t="s">
        <v>52</v>
      </c>
      <c r="B27" s="89" t="s">
        <v>4</v>
      </c>
      <c r="C27" s="90"/>
      <c r="D27" s="91"/>
      <c r="E27" s="90"/>
      <c r="F27" s="3"/>
      <c r="G27" s="90"/>
      <c r="H27" s="91"/>
      <c r="I27" s="40"/>
      <c r="J27" s="78"/>
      <c r="K27" s="79" t="s">
        <v>53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1" t="s">
        <v>4</v>
      </c>
    </row>
    <row r="28" spans="1:30" ht="15.75" x14ac:dyDescent="0.25">
      <c r="A28" s="88"/>
      <c r="B28" s="89"/>
      <c r="C28" s="90"/>
      <c r="D28" s="91"/>
      <c r="E28" s="90"/>
      <c r="F28" s="3"/>
      <c r="G28" s="90"/>
      <c r="H28" s="91"/>
      <c r="I28" s="40"/>
      <c r="J28" s="78" t="s">
        <v>4</v>
      </c>
      <c r="K28" s="79" t="s">
        <v>4</v>
      </c>
      <c r="L28" s="1"/>
      <c r="M28" s="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1" t="s">
        <v>4</v>
      </c>
      <c r="AC28" s="30"/>
    </row>
    <row r="29" spans="1:30" ht="15.75" x14ac:dyDescent="0.25">
      <c r="A29" s="106" t="s">
        <v>54</v>
      </c>
      <c r="B29" s="107" t="s">
        <v>39</v>
      </c>
      <c r="C29" s="99">
        <f>D29*12*B10</f>
        <v>88649.316000000006</v>
      </c>
      <c r="D29" s="108">
        <v>3.87</v>
      </c>
      <c r="E29" s="99">
        <f>F29*12*B10</f>
        <v>88649.316000000006</v>
      </c>
      <c r="F29" s="109">
        <v>3.87</v>
      </c>
      <c r="G29" s="99">
        <f>C29-E29</f>
        <v>0</v>
      </c>
      <c r="H29" s="108">
        <f>D29-F29</f>
        <v>0</v>
      </c>
      <c r="I29" s="40"/>
      <c r="J29" s="78">
        <v>7</v>
      </c>
      <c r="K29" s="79" t="s">
        <v>55</v>
      </c>
      <c r="L29" s="80">
        <f>L20-L24</f>
        <v>26380.109999999986</v>
      </c>
      <c r="M29" s="80">
        <f>M20-M24</f>
        <v>23199.66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4</v>
      </c>
    </row>
    <row r="30" spans="1:30" ht="15.75" x14ac:dyDescent="0.25">
      <c r="A30" s="103" t="s">
        <v>40</v>
      </c>
      <c r="B30" s="110" t="s">
        <v>41</v>
      </c>
      <c r="C30" s="90"/>
      <c r="D30" s="91"/>
      <c r="E30" s="90"/>
      <c r="F30" s="3"/>
      <c r="G30" s="90"/>
      <c r="H30" s="91"/>
      <c r="I30" s="40"/>
      <c r="J30" s="78"/>
      <c r="K30" s="79" t="s">
        <v>56</v>
      </c>
      <c r="L30" s="80" t="s">
        <v>4</v>
      </c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1" t="s">
        <v>4</v>
      </c>
    </row>
    <row r="31" spans="1:30" ht="15.75" x14ac:dyDescent="0.25">
      <c r="A31" s="103" t="s">
        <v>57</v>
      </c>
      <c r="B31" s="110" t="s">
        <v>42</v>
      </c>
      <c r="C31" s="90"/>
      <c r="D31" s="91"/>
      <c r="E31" s="90"/>
      <c r="F31" s="3"/>
      <c r="G31" s="90"/>
      <c r="H31" s="91"/>
      <c r="I31" s="40"/>
      <c r="J31" s="78"/>
      <c r="K31" s="111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 t="s">
        <v>4</v>
      </c>
      <c r="Y31" s="30"/>
    </row>
    <row r="32" spans="1:30" ht="15.75" x14ac:dyDescent="0.25">
      <c r="A32" s="103" t="s">
        <v>58</v>
      </c>
      <c r="B32" s="110" t="s">
        <v>59</v>
      </c>
      <c r="C32" s="90"/>
      <c r="D32" s="91"/>
      <c r="E32" s="90"/>
      <c r="F32" s="3"/>
      <c r="G32" s="90"/>
      <c r="H32" s="91"/>
      <c r="I32" s="40"/>
      <c r="J32" s="78">
        <v>8</v>
      </c>
      <c r="K32" s="70" t="s">
        <v>206</v>
      </c>
      <c r="L32" s="112">
        <f>L12+L29</f>
        <v>108218.59999999986</v>
      </c>
      <c r="M32" s="112">
        <f>M12+M29</f>
        <v>66352.06</v>
      </c>
      <c r="N32" s="1"/>
      <c r="O32" s="1"/>
      <c r="P32" s="1"/>
      <c r="Q32" s="1"/>
      <c r="R32" s="1"/>
      <c r="S32" s="80"/>
      <c r="T32" s="80"/>
      <c r="U32" s="80"/>
      <c r="V32" s="80"/>
      <c r="W32" s="80"/>
      <c r="X32" s="104" t="s">
        <v>4</v>
      </c>
      <c r="AD32" s="30"/>
    </row>
    <row r="33" spans="1:24" ht="15.75" x14ac:dyDescent="0.25">
      <c r="A33" s="103" t="s">
        <v>60</v>
      </c>
      <c r="B33" s="110" t="s">
        <v>61</v>
      </c>
      <c r="C33" s="90"/>
      <c r="D33" s="91"/>
      <c r="E33" s="90"/>
      <c r="F33" s="3"/>
      <c r="G33" s="90"/>
      <c r="H33" s="91"/>
      <c r="I33" s="40"/>
      <c r="J33" s="78"/>
      <c r="K33" s="70" t="s">
        <v>4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"/>
      <c r="X33" s="104"/>
    </row>
    <row r="34" spans="1:24" ht="15.75" x14ac:dyDescent="0.25">
      <c r="A34" s="103" t="s">
        <v>62</v>
      </c>
      <c r="B34" s="110" t="s">
        <v>63</v>
      </c>
      <c r="C34" s="90"/>
      <c r="D34" s="91"/>
      <c r="E34" s="90"/>
      <c r="F34" s="3"/>
      <c r="G34" s="90"/>
      <c r="H34" s="91"/>
      <c r="I34" s="40"/>
      <c r="J34" s="113">
        <v>9</v>
      </c>
      <c r="K34" s="114" t="s">
        <v>128</v>
      </c>
      <c r="L34" s="112">
        <f>35863.86+15660</f>
        <v>51523.86</v>
      </c>
      <c r="M34" s="115"/>
      <c r="N34" s="80"/>
      <c r="O34" s="80"/>
      <c r="P34" s="80"/>
      <c r="Q34" s="80"/>
      <c r="R34" s="80"/>
      <c r="S34" s="1"/>
      <c r="T34" s="1"/>
      <c r="U34" s="1"/>
      <c r="V34" s="1"/>
      <c r="W34" s="1"/>
      <c r="X34" s="104"/>
    </row>
    <row r="35" spans="1:24" ht="15.75" x14ac:dyDescent="0.25">
      <c r="A35" s="88" t="s">
        <v>44</v>
      </c>
      <c r="B35" s="110" t="s">
        <v>64</v>
      </c>
      <c r="C35" s="90"/>
      <c r="D35" s="91"/>
      <c r="E35" s="90"/>
      <c r="F35" s="3"/>
      <c r="G35" s="90"/>
      <c r="H35" s="91"/>
      <c r="I35" s="40"/>
      <c r="J35" s="78"/>
      <c r="K35" s="19" t="s">
        <v>207</v>
      </c>
      <c r="L35" s="22"/>
      <c r="M35" s="17"/>
      <c r="N35" s="80"/>
      <c r="O35" s="80"/>
      <c r="P35" s="80"/>
      <c r="Q35" s="80"/>
      <c r="R35" s="80"/>
      <c r="S35" s="1"/>
      <c r="T35" s="1"/>
      <c r="U35" s="1"/>
      <c r="V35" s="1"/>
      <c r="W35" s="1"/>
      <c r="X35" s="104"/>
    </row>
    <row r="36" spans="1:24" ht="15.75" x14ac:dyDescent="0.25">
      <c r="A36" s="88" t="s">
        <v>45</v>
      </c>
      <c r="B36" s="110" t="s">
        <v>65</v>
      </c>
      <c r="C36" s="90"/>
      <c r="D36" s="91"/>
      <c r="E36" s="90"/>
      <c r="F36" s="3"/>
      <c r="G36" s="90"/>
      <c r="H36" s="91"/>
      <c r="I36" s="40"/>
      <c r="J36" s="116"/>
      <c r="K36" s="20" t="s">
        <v>208</v>
      </c>
      <c r="L36" s="23"/>
      <c r="M36" s="17"/>
      <c r="N36" s="112"/>
      <c r="O36" s="112"/>
      <c r="P36" s="112"/>
      <c r="Q36" s="112"/>
      <c r="R36" s="112"/>
      <c r="S36" s="80"/>
      <c r="T36" s="80"/>
      <c r="U36" s="80"/>
      <c r="V36" s="80"/>
      <c r="W36" s="80"/>
      <c r="X36" s="81"/>
    </row>
    <row r="37" spans="1:24" ht="15.75" x14ac:dyDescent="0.25">
      <c r="A37" s="88" t="s">
        <v>48</v>
      </c>
      <c r="B37" s="110" t="s">
        <v>67</v>
      </c>
      <c r="C37" s="90"/>
      <c r="D37" s="91"/>
      <c r="E37" s="90"/>
      <c r="F37" s="3"/>
      <c r="G37" s="90"/>
      <c r="H37" s="91"/>
      <c r="I37" s="40"/>
      <c r="J37" s="116"/>
      <c r="K37" s="20" t="s">
        <v>209</v>
      </c>
      <c r="L37" s="23"/>
      <c r="M37" s="10"/>
      <c r="N37" s="1"/>
      <c r="O37" s="1"/>
      <c r="P37" s="1"/>
      <c r="Q37" s="1"/>
      <c r="R37" s="1"/>
      <c r="S37" s="80"/>
      <c r="T37" s="80"/>
      <c r="U37" s="80"/>
      <c r="V37" s="80"/>
      <c r="W37" s="80"/>
      <c r="X37" s="81"/>
    </row>
    <row r="38" spans="1:24" ht="15.75" x14ac:dyDescent="0.25">
      <c r="A38" s="88" t="s">
        <v>50</v>
      </c>
      <c r="B38" s="110" t="s">
        <v>68</v>
      </c>
      <c r="C38" s="90"/>
      <c r="D38" s="91"/>
      <c r="E38" s="90"/>
      <c r="F38" s="3"/>
      <c r="G38" s="90"/>
      <c r="H38" s="91"/>
      <c r="I38" s="40"/>
      <c r="J38" s="117"/>
      <c r="K38" s="21" t="s">
        <v>210</v>
      </c>
      <c r="L38" s="24">
        <v>35.36</v>
      </c>
      <c r="M38" s="10"/>
      <c r="N38" s="118"/>
      <c r="O38" s="118"/>
      <c r="P38" s="118"/>
      <c r="Q38" s="118"/>
      <c r="R38" s="118"/>
      <c r="S38" s="80"/>
      <c r="T38" s="80"/>
      <c r="U38" s="80"/>
      <c r="V38" s="80"/>
      <c r="W38" s="80"/>
      <c r="X38" s="81"/>
    </row>
    <row r="39" spans="1:24" ht="15.75" x14ac:dyDescent="0.25">
      <c r="A39" s="88" t="s">
        <v>52</v>
      </c>
      <c r="B39" s="110" t="s">
        <v>69</v>
      </c>
      <c r="C39" s="90"/>
      <c r="D39" s="91"/>
      <c r="E39" s="90"/>
      <c r="F39" s="3"/>
      <c r="G39" s="90"/>
      <c r="H39" s="91"/>
      <c r="I39" s="40"/>
      <c r="J39" s="119"/>
      <c r="K39" s="19" t="s">
        <v>211</v>
      </c>
      <c r="L39" s="25"/>
      <c r="M39" s="17"/>
      <c r="N39" s="1"/>
      <c r="O39" s="1"/>
      <c r="P39" s="1"/>
      <c r="Q39" s="1"/>
      <c r="R39" s="1"/>
      <c r="S39" s="80"/>
      <c r="T39" s="80"/>
      <c r="U39" s="80"/>
      <c r="V39" s="80"/>
      <c r="W39" s="80"/>
      <c r="X39" s="81"/>
    </row>
    <row r="40" spans="1:24" ht="15.75" x14ac:dyDescent="0.25">
      <c r="A40" s="88"/>
      <c r="B40" s="110" t="s">
        <v>70</v>
      </c>
      <c r="C40" s="90"/>
      <c r="D40" s="91"/>
      <c r="E40" s="90"/>
      <c r="F40" s="3"/>
      <c r="G40" s="90"/>
      <c r="H40" s="91"/>
      <c r="I40" s="40"/>
      <c r="J40" s="119"/>
      <c r="K40" s="21" t="s">
        <v>212</v>
      </c>
      <c r="L40" s="24">
        <v>3298.67</v>
      </c>
      <c r="M40" s="17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1"/>
    </row>
    <row r="41" spans="1:24" ht="15.75" x14ac:dyDescent="0.25">
      <c r="A41" s="88"/>
      <c r="B41" s="110" t="s">
        <v>71</v>
      </c>
      <c r="C41" s="90"/>
      <c r="D41" s="91"/>
      <c r="E41" s="90"/>
      <c r="F41" s="3"/>
      <c r="G41" s="90"/>
      <c r="H41" s="91"/>
      <c r="I41" s="40"/>
      <c r="J41" s="119"/>
      <c r="K41" s="20" t="s">
        <v>213</v>
      </c>
      <c r="L41" s="26"/>
      <c r="M41" s="17"/>
      <c r="N41" s="1"/>
      <c r="O41" s="1"/>
      <c r="P41" s="1"/>
      <c r="Q41" s="1"/>
      <c r="R41" s="1"/>
      <c r="S41" s="80"/>
      <c r="T41" s="80"/>
      <c r="U41" s="80"/>
      <c r="V41" s="80"/>
      <c r="W41" s="80"/>
      <c r="X41" s="81"/>
    </row>
    <row r="42" spans="1:24" ht="15.75" x14ac:dyDescent="0.25">
      <c r="A42" s="88"/>
      <c r="B42" s="110" t="s">
        <v>72</v>
      </c>
      <c r="C42" s="90"/>
      <c r="D42" s="91"/>
      <c r="E42" s="90"/>
      <c r="F42" s="3"/>
      <c r="G42" s="90"/>
      <c r="H42" s="91"/>
      <c r="I42" s="40"/>
      <c r="J42" s="119"/>
      <c r="K42" s="20" t="s">
        <v>214</v>
      </c>
      <c r="L42" s="26">
        <v>2348.98</v>
      </c>
      <c r="M42" s="17"/>
      <c r="N42" s="1"/>
      <c r="O42" s="1"/>
      <c r="P42" s="1"/>
      <c r="Q42" s="1"/>
      <c r="R42" s="1"/>
      <c r="S42" s="80"/>
      <c r="T42" s="80"/>
      <c r="U42" s="80"/>
      <c r="V42" s="80"/>
      <c r="W42" s="80"/>
      <c r="X42" s="81"/>
    </row>
    <row r="43" spans="1:24" ht="15.75" x14ac:dyDescent="0.25">
      <c r="A43" s="94"/>
      <c r="B43" s="95"/>
      <c r="C43" s="96"/>
      <c r="D43" s="97"/>
      <c r="E43" s="96"/>
      <c r="F43" s="84"/>
      <c r="G43" s="96"/>
      <c r="H43" s="97"/>
      <c r="I43" s="40"/>
      <c r="J43" s="119"/>
      <c r="K43" s="19" t="s">
        <v>215</v>
      </c>
      <c r="L43" s="27"/>
      <c r="M43" s="17"/>
      <c r="N43" s="1"/>
      <c r="O43" s="1"/>
      <c r="P43" s="1"/>
      <c r="Q43" s="1"/>
      <c r="R43" s="1"/>
      <c r="S43" s="80"/>
      <c r="T43" s="80"/>
      <c r="U43" s="80"/>
      <c r="V43" s="80"/>
      <c r="W43" s="80"/>
      <c r="X43" s="81"/>
    </row>
    <row r="44" spans="1:24" ht="15.75" x14ac:dyDescent="0.25">
      <c r="A44" s="106" t="s">
        <v>73</v>
      </c>
      <c r="B44" s="120" t="s">
        <v>74</v>
      </c>
      <c r="C44" s="99">
        <f>D44*12*B10</f>
        <v>27946.296000000002</v>
      </c>
      <c r="D44" s="108">
        <v>1.22</v>
      </c>
      <c r="E44" s="99">
        <f>F44*12*B10</f>
        <v>27946.296000000002</v>
      </c>
      <c r="F44" s="109">
        <v>1.22</v>
      </c>
      <c r="G44" s="99">
        <f>C44-E44</f>
        <v>0</v>
      </c>
      <c r="H44" s="108">
        <f>D44-F44</f>
        <v>0</v>
      </c>
      <c r="I44" s="40"/>
      <c r="J44" s="78"/>
      <c r="K44" s="21" t="s">
        <v>216</v>
      </c>
      <c r="L44" s="28">
        <v>998.36</v>
      </c>
      <c r="M44" s="10"/>
      <c r="N44" s="1"/>
      <c r="O44" s="1"/>
      <c r="P44" s="1"/>
      <c r="Q44" s="1"/>
      <c r="R44" s="1"/>
      <c r="S44" s="80"/>
      <c r="T44" s="80"/>
      <c r="U44" s="80"/>
      <c r="V44" s="80"/>
      <c r="W44" s="80"/>
      <c r="X44" s="81"/>
    </row>
    <row r="45" spans="1:24" ht="15.75" x14ac:dyDescent="0.25">
      <c r="A45" s="103" t="s">
        <v>75</v>
      </c>
      <c r="B45" s="89" t="s">
        <v>76</v>
      </c>
      <c r="C45" s="121"/>
      <c r="D45" s="122" t="s">
        <v>4</v>
      </c>
      <c r="E45" s="121"/>
      <c r="F45" s="123" t="s">
        <v>4</v>
      </c>
      <c r="G45" s="121"/>
      <c r="H45" s="122" t="s">
        <v>4</v>
      </c>
      <c r="I45" s="40"/>
      <c r="J45" s="113"/>
      <c r="K45" s="19" t="s">
        <v>217</v>
      </c>
      <c r="L45" s="27"/>
      <c r="M45" s="10"/>
      <c r="N45" s="115"/>
      <c r="O45" s="1"/>
      <c r="P45" s="1"/>
      <c r="Q45" s="1"/>
      <c r="R45" s="1"/>
      <c r="S45" s="80"/>
      <c r="T45" s="80"/>
      <c r="U45" s="80"/>
      <c r="V45" s="80"/>
      <c r="W45" s="80"/>
      <c r="X45" s="81"/>
    </row>
    <row r="46" spans="1:24" ht="15.75" x14ac:dyDescent="0.25">
      <c r="A46" s="103" t="s">
        <v>40</v>
      </c>
      <c r="B46" s="89" t="s">
        <v>77</v>
      </c>
      <c r="C46" s="121"/>
      <c r="D46" s="122"/>
      <c r="E46" s="121"/>
      <c r="F46" s="123"/>
      <c r="G46" s="121"/>
      <c r="H46" s="122"/>
      <c r="I46" s="40"/>
      <c r="J46" s="78"/>
      <c r="K46" s="21" t="s">
        <v>218</v>
      </c>
      <c r="L46" s="24">
        <v>1760.5</v>
      </c>
      <c r="M46" s="10"/>
      <c r="N46" s="1"/>
      <c r="O46" s="1"/>
      <c r="P46" s="1"/>
      <c r="Q46" s="1"/>
      <c r="R46" s="1"/>
      <c r="S46" s="80"/>
      <c r="T46" s="80"/>
      <c r="U46" s="80"/>
      <c r="V46" s="80"/>
      <c r="W46" s="80"/>
      <c r="X46" s="81"/>
    </row>
    <row r="47" spans="1:24" ht="15.75" x14ac:dyDescent="0.25">
      <c r="A47" s="103"/>
      <c r="B47" s="89"/>
      <c r="C47" s="121"/>
      <c r="D47" s="122"/>
      <c r="E47" s="121"/>
      <c r="F47" s="123"/>
      <c r="G47" s="121"/>
      <c r="H47" s="122"/>
      <c r="I47" s="40"/>
      <c r="J47" s="78"/>
      <c r="K47" s="16"/>
      <c r="L47" s="18"/>
      <c r="M47" s="14"/>
      <c r="N47" s="15"/>
      <c r="O47" s="15"/>
      <c r="P47" s="15"/>
      <c r="Q47" s="15"/>
      <c r="R47" s="15"/>
      <c r="S47" s="124"/>
      <c r="T47" s="124"/>
      <c r="U47" s="124"/>
      <c r="V47" s="124"/>
      <c r="W47" s="124"/>
      <c r="X47" s="125"/>
    </row>
    <row r="48" spans="1:24" ht="15.75" x14ac:dyDescent="0.25">
      <c r="A48" s="106" t="s">
        <v>78</v>
      </c>
      <c r="B48" s="120" t="s">
        <v>79</v>
      </c>
      <c r="C48" s="99">
        <f>D48*12*B10</f>
        <v>49249.619999999995</v>
      </c>
      <c r="D48" s="108">
        <v>2.15</v>
      </c>
      <c r="E48" s="99">
        <f>F48*12*B10</f>
        <v>49249.619999999995</v>
      </c>
      <c r="F48" s="126">
        <v>2.15</v>
      </c>
      <c r="G48" s="99">
        <f>C48-E48</f>
        <v>0</v>
      </c>
      <c r="H48" s="108">
        <f>D48-F48</f>
        <v>0</v>
      </c>
      <c r="I48" s="40"/>
      <c r="J48" s="113"/>
      <c r="K48" s="114" t="s">
        <v>129</v>
      </c>
      <c r="L48" s="112">
        <f>L34-L38-L40-L42-L44-L46</f>
        <v>43081.99</v>
      </c>
      <c r="M48" s="112"/>
      <c r="N48" s="115"/>
      <c r="O48" s="1"/>
      <c r="P48" s="1"/>
      <c r="Q48" s="1"/>
      <c r="R48" s="1"/>
      <c r="S48" s="80"/>
      <c r="T48" s="80"/>
      <c r="U48" s="80"/>
      <c r="V48" s="80"/>
      <c r="W48" s="80"/>
      <c r="X48" s="81"/>
    </row>
    <row r="49" spans="1:24" ht="15.75" x14ac:dyDescent="0.25">
      <c r="A49" s="103" t="s">
        <v>80</v>
      </c>
      <c r="B49" s="89"/>
      <c r="C49" s="121"/>
      <c r="D49" s="122"/>
      <c r="E49" s="121"/>
      <c r="F49" s="123"/>
      <c r="G49" s="121"/>
      <c r="H49" s="122"/>
      <c r="I49" s="40"/>
      <c r="J49" s="78"/>
      <c r="K49" s="1"/>
      <c r="L49" s="1"/>
      <c r="M49" s="1"/>
      <c r="N49" s="1"/>
      <c r="O49" s="1"/>
      <c r="P49" s="1"/>
      <c r="Q49" s="1"/>
      <c r="R49" s="1"/>
      <c r="S49" s="80"/>
      <c r="T49" s="80"/>
      <c r="U49" s="80"/>
      <c r="V49" s="80"/>
      <c r="W49" s="80"/>
      <c r="X49" s="81"/>
    </row>
    <row r="50" spans="1:24" ht="15.75" x14ac:dyDescent="0.25">
      <c r="A50" s="127" t="s">
        <v>81</v>
      </c>
      <c r="B50" s="128"/>
      <c r="C50" s="129"/>
      <c r="D50" s="130"/>
      <c r="E50" s="129"/>
      <c r="F50" s="131"/>
      <c r="G50" s="129"/>
      <c r="H50" s="130"/>
      <c r="I50" s="102"/>
      <c r="J50" s="78">
        <v>10</v>
      </c>
      <c r="K50" s="79" t="s">
        <v>154</v>
      </c>
      <c r="L50" s="1">
        <f>16911.08</f>
        <v>16911.080000000002</v>
      </c>
      <c r="M50" s="15"/>
      <c r="N50" s="15"/>
      <c r="O50" s="15"/>
      <c r="P50" s="15"/>
      <c r="Q50" s="15"/>
      <c r="R50" s="15"/>
      <c r="S50" s="124"/>
      <c r="T50" s="124"/>
      <c r="U50" s="124"/>
      <c r="V50" s="124"/>
      <c r="W50" s="124"/>
      <c r="X50" s="125"/>
    </row>
    <row r="51" spans="1:24" ht="15.75" x14ac:dyDescent="0.25">
      <c r="A51" s="103" t="s">
        <v>165</v>
      </c>
      <c r="B51" s="89" t="s">
        <v>82</v>
      </c>
      <c r="C51" s="99">
        <f>D51*12*B10</f>
        <v>80861.004000000001</v>
      </c>
      <c r="D51" s="100">
        <v>3.53</v>
      </c>
      <c r="E51" s="99">
        <f>F51*12*B10</f>
        <v>80861.004000000001</v>
      </c>
      <c r="F51" s="101">
        <v>3.53</v>
      </c>
      <c r="G51" s="99">
        <f>C51-E51</f>
        <v>0</v>
      </c>
      <c r="H51" s="108">
        <f>D51-F51</f>
        <v>0</v>
      </c>
      <c r="I51" s="40"/>
      <c r="J51" s="78"/>
      <c r="K51" s="1"/>
      <c r="L51" s="1"/>
      <c r="M51" s="1"/>
      <c r="N51" s="1"/>
      <c r="O51" s="1"/>
      <c r="P51" s="1"/>
      <c r="Q51" s="1"/>
      <c r="R51" s="1"/>
      <c r="S51" s="80"/>
      <c r="T51" s="80"/>
      <c r="U51" s="80"/>
      <c r="V51" s="80"/>
      <c r="W51" s="80"/>
      <c r="X51" s="81"/>
    </row>
    <row r="52" spans="1:24" ht="15.75" x14ac:dyDescent="0.25">
      <c r="A52" s="103" t="s">
        <v>166</v>
      </c>
      <c r="B52" s="89" t="s">
        <v>83</v>
      </c>
      <c r="C52" s="132"/>
      <c r="D52" s="100"/>
      <c r="E52" s="132"/>
      <c r="F52" s="101"/>
      <c r="G52" s="132"/>
      <c r="H52" s="100"/>
      <c r="I52" s="40"/>
      <c r="J52" s="78"/>
      <c r="K52" s="133"/>
      <c r="L52" s="80"/>
      <c r="M52" s="80"/>
      <c r="N52" s="1"/>
      <c r="O52" s="1"/>
      <c r="P52" s="1"/>
      <c r="Q52" s="1"/>
      <c r="R52" s="1"/>
      <c r="S52" s="80"/>
      <c r="T52" s="80"/>
      <c r="U52" s="80"/>
      <c r="V52" s="80"/>
      <c r="W52" s="80"/>
      <c r="X52" s="81"/>
    </row>
    <row r="53" spans="1:24" ht="15.75" x14ac:dyDescent="0.25">
      <c r="A53" s="103" t="s">
        <v>167</v>
      </c>
      <c r="B53" s="89" t="s">
        <v>84</v>
      </c>
      <c r="C53" s="134"/>
      <c r="D53" s="135"/>
      <c r="E53" s="134"/>
      <c r="F53" s="136"/>
      <c r="G53" s="134"/>
      <c r="H53" s="135"/>
      <c r="I53" s="40"/>
      <c r="J53" s="117"/>
      <c r="K53" s="137" t="s">
        <v>66</v>
      </c>
      <c r="L53" s="15"/>
      <c r="M53" s="15"/>
      <c r="N53" s="15"/>
      <c r="O53" s="15"/>
      <c r="P53" s="15"/>
      <c r="Q53" s="15"/>
      <c r="R53" s="15"/>
      <c r="S53" s="124"/>
      <c r="T53" s="124"/>
      <c r="U53" s="124"/>
      <c r="V53" s="124"/>
      <c r="W53" s="124"/>
      <c r="X53" s="125"/>
    </row>
    <row r="54" spans="1:24" ht="16.5" thickBot="1" x14ac:dyDescent="0.3">
      <c r="A54" s="103" t="s">
        <v>168</v>
      </c>
      <c r="B54" s="89" t="s">
        <v>85</v>
      </c>
      <c r="C54" s="134"/>
      <c r="D54" s="135"/>
      <c r="E54" s="134"/>
      <c r="F54" s="136"/>
      <c r="G54" s="134"/>
      <c r="H54" s="135"/>
      <c r="I54" s="40"/>
      <c r="J54" s="138"/>
      <c r="K54" s="139" t="s">
        <v>156</v>
      </c>
      <c r="L54" s="139"/>
      <c r="M54" s="139"/>
      <c r="N54" s="139"/>
      <c r="O54" s="139"/>
      <c r="P54" s="139"/>
      <c r="Q54" s="139"/>
      <c r="R54" s="139"/>
      <c r="S54" s="140"/>
      <c r="T54" s="140"/>
      <c r="U54" s="140"/>
      <c r="V54" s="140"/>
      <c r="W54" s="140"/>
      <c r="X54" s="141"/>
    </row>
    <row r="55" spans="1:24" ht="15.75" x14ac:dyDescent="0.25">
      <c r="A55" s="88" t="s">
        <v>44</v>
      </c>
      <c r="B55" s="89" t="s">
        <v>86</v>
      </c>
      <c r="C55" s="134"/>
      <c r="D55" s="135"/>
      <c r="E55" s="134"/>
      <c r="F55" s="136"/>
      <c r="G55" s="134"/>
      <c r="H55" s="135"/>
      <c r="I55" s="40"/>
      <c r="K55" s="37"/>
      <c r="L55" s="37"/>
      <c r="M55" s="37"/>
      <c r="N55" s="37"/>
      <c r="O55" s="37"/>
      <c r="P55" s="37"/>
      <c r="Q55" s="37"/>
      <c r="R55" s="37"/>
      <c r="S55" s="142"/>
      <c r="T55" s="142"/>
      <c r="U55" s="142"/>
      <c r="V55" s="142"/>
      <c r="W55" s="142"/>
      <c r="X55" s="37"/>
    </row>
    <row r="56" spans="1:24" ht="15.75" x14ac:dyDescent="0.25">
      <c r="A56" s="88" t="s">
        <v>45</v>
      </c>
      <c r="B56" s="89" t="s">
        <v>87</v>
      </c>
      <c r="C56" s="134"/>
      <c r="D56" s="135"/>
      <c r="E56" s="134"/>
      <c r="F56" s="136"/>
      <c r="G56" s="134"/>
      <c r="H56" s="135"/>
      <c r="I56" s="40"/>
      <c r="K56" s="37" t="s">
        <v>4</v>
      </c>
      <c r="L56" s="37"/>
      <c r="M56" s="37"/>
      <c r="N56" s="37"/>
      <c r="O56" s="37"/>
      <c r="P56" s="37"/>
      <c r="Q56" s="37"/>
      <c r="R56" s="37"/>
      <c r="S56" s="142"/>
      <c r="T56" s="142"/>
      <c r="U56" s="142"/>
      <c r="V56" s="142"/>
      <c r="W56" s="37"/>
      <c r="X56" s="37"/>
    </row>
    <row r="57" spans="1:24" ht="18" customHeight="1" x14ac:dyDescent="0.25">
      <c r="A57" s="88" t="s">
        <v>48</v>
      </c>
      <c r="B57" s="89" t="s">
        <v>88</v>
      </c>
      <c r="C57" s="134"/>
      <c r="D57" s="135"/>
      <c r="E57" s="134"/>
      <c r="F57" s="136"/>
      <c r="G57" s="134"/>
      <c r="H57" s="135"/>
      <c r="I57" s="102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ht="15.75" x14ac:dyDescent="0.25">
      <c r="A58" s="88" t="s">
        <v>50</v>
      </c>
      <c r="B58" s="89" t="s">
        <v>89</v>
      </c>
      <c r="C58" s="134"/>
      <c r="D58" s="135"/>
      <c r="E58" s="134"/>
      <c r="F58" s="136"/>
      <c r="G58" s="134"/>
      <c r="H58" s="135"/>
      <c r="I58" s="102"/>
      <c r="K58" s="37" t="s">
        <v>219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:24" x14ac:dyDescent="0.25">
      <c r="A59" s="88" t="s">
        <v>52</v>
      </c>
      <c r="B59" s="89" t="s">
        <v>90</v>
      </c>
      <c r="C59" s="134"/>
      <c r="D59" s="135"/>
      <c r="E59" s="134"/>
      <c r="F59" s="136"/>
      <c r="G59" s="134"/>
      <c r="H59" s="135"/>
      <c r="I59" s="102"/>
    </row>
    <row r="60" spans="1:24" x14ac:dyDescent="0.25">
      <c r="A60" s="88"/>
      <c r="B60" s="89" t="s">
        <v>91</v>
      </c>
      <c r="C60" s="134"/>
      <c r="D60" s="135"/>
      <c r="E60" s="134"/>
      <c r="F60" s="136"/>
      <c r="G60" s="134"/>
      <c r="H60" s="135"/>
      <c r="I60" s="102"/>
    </row>
    <row r="61" spans="1:24" x14ac:dyDescent="0.25">
      <c r="A61" s="88"/>
      <c r="B61" s="89" t="s">
        <v>4</v>
      </c>
      <c r="C61" s="90"/>
      <c r="D61" s="91"/>
      <c r="E61" s="90"/>
      <c r="F61" s="3"/>
      <c r="G61" s="90"/>
      <c r="H61" s="91"/>
      <c r="I61" s="102"/>
    </row>
    <row r="62" spans="1:24" x14ac:dyDescent="0.25">
      <c r="A62" s="106" t="s">
        <v>169</v>
      </c>
      <c r="B62" s="120" t="s">
        <v>92</v>
      </c>
      <c r="C62" s="99">
        <f>D62*12*B10</f>
        <v>88878.384000000005</v>
      </c>
      <c r="D62" s="108">
        <v>3.88</v>
      </c>
      <c r="E62" s="99">
        <f>F62*12*B10</f>
        <v>88878.384000000005</v>
      </c>
      <c r="F62" s="109">
        <v>3.88</v>
      </c>
      <c r="G62" s="99">
        <f>C62-E62</f>
        <v>0</v>
      </c>
      <c r="H62" s="108">
        <f>D62-F62</f>
        <v>0</v>
      </c>
      <c r="I62" s="102"/>
    </row>
    <row r="63" spans="1:24" x14ac:dyDescent="0.25">
      <c r="A63" s="103" t="s">
        <v>170</v>
      </c>
      <c r="B63" s="89" t="s">
        <v>94</v>
      </c>
      <c r="C63" s="121"/>
      <c r="D63" s="122"/>
      <c r="E63" s="121"/>
      <c r="F63" s="123"/>
      <c r="G63" s="121"/>
      <c r="H63" s="122"/>
      <c r="I63" s="102"/>
    </row>
    <row r="64" spans="1:24" x14ac:dyDescent="0.25">
      <c r="A64" s="103" t="s">
        <v>171</v>
      </c>
      <c r="B64" s="89" t="s">
        <v>95</v>
      </c>
      <c r="C64" s="121"/>
      <c r="D64" s="122"/>
      <c r="E64" s="121"/>
      <c r="F64" s="123"/>
      <c r="G64" s="121"/>
      <c r="H64" s="122"/>
      <c r="I64" s="102"/>
    </row>
    <row r="65" spans="1:24" x14ac:dyDescent="0.25">
      <c r="A65" s="103" t="s">
        <v>172</v>
      </c>
      <c r="B65" s="89"/>
      <c r="C65" s="90"/>
      <c r="D65" s="91"/>
      <c r="E65" s="90"/>
      <c r="F65" s="3"/>
      <c r="G65" s="90"/>
      <c r="H65" s="91"/>
      <c r="I65" s="102"/>
    </row>
    <row r="66" spans="1:24" x14ac:dyDescent="0.25">
      <c r="A66" s="143" t="s">
        <v>96</v>
      </c>
      <c r="B66" s="120" t="s">
        <v>131</v>
      </c>
      <c r="C66" s="144"/>
      <c r="D66" s="145"/>
      <c r="E66" s="144"/>
      <c r="F66" s="146"/>
      <c r="G66" s="144"/>
      <c r="H66" s="145"/>
      <c r="I66" s="102"/>
    </row>
    <row r="67" spans="1:24" x14ac:dyDescent="0.25">
      <c r="A67" s="147" t="s">
        <v>93</v>
      </c>
      <c r="B67" s="89" t="s">
        <v>132</v>
      </c>
      <c r="C67" s="90"/>
      <c r="D67" s="91"/>
      <c r="E67" s="90"/>
      <c r="F67" s="148"/>
      <c r="G67" s="90"/>
      <c r="H67" s="91"/>
      <c r="I67" s="40"/>
    </row>
    <row r="68" spans="1:24" x14ac:dyDescent="0.25">
      <c r="A68" s="149" t="s">
        <v>133</v>
      </c>
      <c r="B68" s="89" t="s">
        <v>134</v>
      </c>
      <c r="C68" s="90"/>
      <c r="D68" s="91"/>
      <c r="E68" s="90"/>
      <c r="F68" s="148"/>
      <c r="G68" s="90"/>
      <c r="H68" s="91"/>
      <c r="I68" s="40"/>
    </row>
    <row r="69" spans="1:24" x14ac:dyDescent="0.25">
      <c r="A69" s="88"/>
      <c r="B69" s="89" t="s">
        <v>135</v>
      </c>
      <c r="C69" s="90"/>
      <c r="D69" s="91"/>
      <c r="E69" s="90"/>
      <c r="F69" s="148"/>
      <c r="G69" s="90"/>
      <c r="H69" s="91"/>
      <c r="I69" s="40"/>
    </row>
    <row r="70" spans="1:24" x14ac:dyDescent="0.25">
      <c r="A70" s="88"/>
      <c r="B70" s="89" t="s">
        <v>136</v>
      </c>
      <c r="C70" s="90"/>
      <c r="D70" s="91"/>
      <c r="E70" s="90"/>
      <c r="F70" s="148"/>
      <c r="G70" s="90"/>
      <c r="H70" s="91"/>
      <c r="I70" s="40"/>
    </row>
    <row r="71" spans="1:24" x14ac:dyDescent="0.25">
      <c r="A71" s="88"/>
      <c r="B71" s="89" t="s">
        <v>137</v>
      </c>
      <c r="C71" s="90"/>
      <c r="D71" s="91"/>
      <c r="E71" s="90"/>
      <c r="F71" s="148"/>
      <c r="G71" s="90"/>
      <c r="H71" s="91"/>
      <c r="I71" s="40"/>
    </row>
    <row r="72" spans="1:24" ht="15.75" x14ac:dyDescent="0.25">
      <c r="A72" s="88"/>
      <c r="B72" s="89" t="s">
        <v>138</v>
      </c>
      <c r="C72" s="90"/>
      <c r="D72" s="91"/>
      <c r="E72" s="90"/>
      <c r="F72" s="148"/>
      <c r="G72" s="90"/>
      <c r="H72" s="91"/>
      <c r="I72" s="102"/>
      <c r="K72" s="37"/>
      <c r="L72" s="37"/>
      <c r="M72" s="37"/>
      <c r="N72" s="37"/>
      <c r="O72" s="37"/>
      <c r="P72" s="37"/>
      <c r="Q72" s="37"/>
      <c r="R72" s="37"/>
      <c r="S72" s="142"/>
      <c r="T72" s="142"/>
      <c r="U72" s="142"/>
      <c r="V72" s="142"/>
      <c r="W72" s="142"/>
      <c r="X72" s="37"/>
    </row>
    <row r="73" spans="1:24" ht="15.75" x14ac:dyDescent="0.25">
      <c r="A73" s="88"/>
      <c r="B73" s="89" t="s">
        <v>139</v>
      </c>
      <c r="C73" s="90"/>
      <c r="D73" s="91"/>
      <c r="E73" s="90"/>
      <c r="F73" s="148"/>
      <c r="G73" s="90"/>
      <c r="H73" s="91"/>
      <c r="I73" s="40"/>
      <c r="K73" s="37" t="s">
        <v>4</v>
      </c>
      <c r="L73" s="37"/>
      <c r="M73" s="37"/>
      <c r="N73" s="37"/>
      <c r="O73" s="37"/>
      <c r="P73" s="37"/>
      <c r="Q73" s="37"/>
      <c r="R73" s="37"/>
      <c r="S73" s="142"/>
      <c r="T73" s="142"/>
      <c r="U73" s="142"/>
      <c r="V73" s="142"/>
      <c r="W73" s="37"/>
      <c r="X73" s="37"/>
    </row>
    <row r="74" spans="1:24" ht="15.75" x14ac:dyDescent="0.25">
      <c r="A74" s="88"/>
      <c r="B74" s="89" t="s">
        <v>140</v>
      </c>
      <c r="C74" s="90"/>
      <c r="D74" s="91"/>
      <c r="E74" s="90"/>
      <c r="F74" s="148"/>
      <c r="G74" s="90"/>
      <c r="H74" s="91"/>
      <c r="I74" s="40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1:24" ht="15.75" x14ac:dyDescent="0.25">
      <c r="A75" s="88"/>
      <c r="B75" s="89" t="s">
        <v>141</v>
      </c>
      <c r="C75" s="90"/>
      <c r="D75" s="91"/>
      <c r="E75" s="90"/>
      <c r="F75" s="148"/>
      <c r="G75" s="90"/>
      <c r="H75" s="91"/>
      <c r="I75" s="40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x14ac:dyDescent="0.25">
      <c r="A76" s="88"/>
      <c r="B76" s="89" t="s">
        <v>142</v>
      </c>
      <c r="C76" s="90"/>
      <c r="D76" s="91"/>
      <c r="E76" s="90"/>
      <c r="F76" s="148"/>
      <c r="G76" s="90"/>
      <c r="H76" s="91"/>
      <c r="I76" s="40"/>
    </row>
    <row r="77" spans="1:24" x14ac:dyDescent="0.25">
      <c r="A77" s="88"/>
      <c r="B77" s="89" t="s">
        <v>143</v>
      </c>
      <c r="C77" s="90"/>
      <c r="D77" s="91"/>
      <c r="E77" s="90"/>
      <c r="F77" s="148"/>
      <c r="G77" s="90"/>
      <c r="H77" s="91"/>
      <c r="I77" s="40"/>
    </row>
    <row r="78" spans="1:24" x14ac:dyDescent="0.25">
      <c r="A78" s="88"/>
      <c r="B78" s="89" t="s">
        <v>144</v>
      </c>
      <c r="C78" s="90"/>
      <c r="D78" s="91"/>
      <c r="E78" s="90"/>
      <c r="F78" s="148"/>
      <c r="G78" s="90"/>
      <c r="H78" s="91"/>
      <c r="I78" s="40"/>
    </row>
    <row r="79" spans="1:24" x14ac:dyDescent="0.25">
      <c r="A79" s="94"/>
      <c r="B79" s="128"/>
      <c r="C79" s="96"/>
      <c r="D79" s="97"/>
      <c r="E79" s="96"/>
      <c r="F79" s="84"/>
      <c r="G79" s="96"/>
      <c r="H79" s="97"/>
      <c r="I79" s="40"/>
    </row>
    <row r="80" spans="1:24" x14ac:dyDescent="0.25">
      <c r="A80" s="150" t="s">
        <v>98</v>
      </c>
      <c r="B80" s="120" t="s">
        <v>99</v>
      </c>
      <c r="C80" s="144"/>
      <c r="D80" s="145"/>
      <c r="E80" s="144"/>
      <c r="F80" s="146"/>
      <c r="G80" s="144"/>
      <c r="H80" s="145"/>
      <c r="I80" s="40"/>
    </row>
    <row r="81" spans="1:11" x14ac:dyDescent="0.25">
      <c r="A81" s="88" t="s">
        <v>93</v>
      </c>
      <c r="B81" s="89" t="s">
        <v>145</v>
      </c>
      <c r="C81" s="90"/>
      <c r="D81" s="91"/>
      <c r="E81" s="90"/>
      <c r="F81" s="148"/>
      <c r="G81" s="90"/>
      <c r="H81" s="91"/>
      <c r="I81" s="40"/>
    </row>
    <row r="82" spans="1:11" x14ac:dyDescent="0.25">
      <c r="A82" s="88" t="s">
        <v>146</v>
      </c>
      <c r="B82" s="89" t="s">
        <v>147</v>
      </c>
      <c r="C82" s="90"/>
      <c r="D82" s="91"/>
      <c r="E82" s="90"/>
      <c r="F82" s="148"/>
      <c r="G82" s="90"/>
      <c r="H82" s="91"/>
      <c r="I82" s="40"/>
    </row>
    <row r="83" spans="1:11" x14ac:dyDescent="0.25">
      <c r="A83" s="88"/>
      <c r="B83" s="89" t="s">
        <v>148</v>
      </c>
      <c r="C83" s="90"/>
      <c r="D83" s="91"/>
      <c r="E83" s="90"/>
      <c r="F83" s="148"/>
      <c r="G83" s="90"/>
      <c r="H83" s="91"/>
      <c r="I83" s="40"/>
    </row>
    <row r="84" spans="1:11" x14ac:dyDescent="0.25">
      <c r="A84" s="88"/>
      <c r="B84" s="89" t="s">
        <v>149</v>
      </c>
      <c r="C84" s="90"/>
      <c r="D84" s="91"/>
      <c r="E84" s="90"/>
      <c r="F84" s="148"/>
      <c r="G84" s="90"/>
      <c r="H84" s="91"/>
      <c r="I84" s="40"/>
    </row>
    <row r="85" spans="1:11" x14ac:dyDescent="0.25">
      <c r="A85" s="88"/>
      <c r="B85" s="89" t="s">
        <v>150</v>
      </c>
      <c r="C85" s="90"/>
      <c r="D85" s="91"/>
      <c r="E85" s="90"/>
      <c r="F85" s="148"/>
      <c r="G85" s="90"/>
      <c r="H85" s="91"/>
      <c r="I85" s="151"/>
    </row>
    <row r="86" spans="1:11" x14ac:dyDescent="0.25">
      <c r="A86" s="88"/>
      <c r="B86" s="89" t="s">
        <v>151</v>
      </c>
      <c r="C86" s="90"/>
      <c r="D86" s="91"/>
      <c r="E86" s="90"/>
      <c r="F86" s="148"/>
      <c r="G86" s="90"/>
      <c r="H86" s="91"/>
      <c r="I86" s="151"/>
    </row>
    <row r="87" spans="1:11" x14ac:dyDescent="0.25">
      <c r="A87" s="88"/>
      <c r="B87" s="89" t="s">
        <v>152</v>
      </c>
      <c r="C87" s="90"/>
      <c r="D87" s="91"/>
      <c r="E87" s="90"/>
      <c r="F87" s="148"/>
      <c r="G87" s="90"/>
      <c r="H87" s="91"/>
      <c r="I87" s="152"/>
    </row>
    <row r="88" spans="1:11" x14ac:dyDescent="0.25">
      <c r="A88" s="94"/>
      <c r="B88" s="128"/>
      <c r="C88" s="96"/>
      <c r="D88" s="97"/>
      <c r="E88" s="96"/>
      <c r="F88" s="84"/>
      <c r="G88" s="96"/>
      <c r="H88" s="97"/>
      <c r="I88" s="151"/>
    </row>
    <row r="89" spans="1:11" x14ac:dyDescent="0.25">
      <c r="A89" s="153" t="s">
        <v>173</v>
      </c>
      <c r="B89" s="154" t="s">
        <v>174</v>
      </c>
      <c r="C89" s="99">
        <f>D89*12*1908.9</f>
        <v>4581.3600000000006</v>
      </c>
      <c r="D89" s="7">
        <v>0.2</v>
      </c>
      <c r="E89" s="99">
        <f>F89*12*1908.9</f>
        <v>1964.3199941736</v>
      </c>
      <c r="F89" s="7">
        <v>8.5752702E-2</v>
      </c>
      <c r="G89" s="99">
        <f>C89-E89</f>
        <v>2617.0400058264004</v>
      </c>
      <c r="H89" s="108">
        <f>D89-F89</f>
        <v>0.11424729800000001</v>
      </c>
      <c r="I89" s="151" t="s">
        <v>130</v>
      </c>
      <c r="K89" s="155"/>
    </row>
    <row r="90" spans="1:11" x14ac:dyDescent="0.25">
      <c r="A90" s="156" t="s">
        <v>175</v>
      </c>
      <c r="B90" s="157" t="s">
        <v>176</v>
      </c>
      <c r="C90" s="90"/>
      <c r="D90" s="91"/>
      <c r="E90" s="90"/>
      <c r="F90" s="91"/>
      <c r="G90" s="90"/>
      <c r="H90" s="91"/>
      <c r="I90" s="151"/>
    </row>
    <row r="91" spans="1:11" x14ac:dyDescent="0.25">
      <c r="A91" s="153" t="s">
        <v>177</v>
      </c>
      <c r="B91" s="154" t="s">
        <v>79</v>
      </c>
      <c r="C91" s="158">
        <f>D91*12*1908.9</f>
        <v>2290.6800000000003</v>
      </c>
      <c r="D91" s="108">
        <v>0.1</v>
      </c>
      <c r="E91" s="99">
        <v>5.61</v>
      </c>
      <c r="F91" s="108">
        <f>E91/12/B12</f>
        <v>2.4490544292524489E-4</v>
      </c>
      <c r="G91" s="99">
        <f>C91-E91</f>
        <v>2285.0700000000002</v>
      </c>
      <c r="H91" s="108">
        <f>D91-F91</f>
        <v>9.9755094557074764E-2</v>
      </c>
      <c r="I91" s="151" t="s">
        <v>130</v>
      </c>
    </row>
    <row r="92" spans="1:11" x14ac:dyDescent="0.25">
      <c r="A92" s="159" t="s">
        <v>178</v>
      </c>
      <c r="B92" s="160"/>
      <c r="C92" s="96"/>
      <c r="D92" s="97"/>
      <c r="E92" s="161"/>
      <c r="F92" s="162"/>
      <c r="G92" s="96"/>
      <c r="H92" s="97"/>
      <c r="I92" s="151"/>
    </row>
    <row r="93" spans="1:11" x14ac:dyDescent="0.25">
      <c r="A93" s="163" t="s">
        <v>104</v>
      </c>
      <c r="B93" s="89"/>
      <c r="C93" s="6">
        <f>C19+C29+C44+C48+C51+C62+C89+C91</f>
        <v>409344.516</v>
      </c>
      <c r="D93" s="7">
        <f>D19+D29+D44+D48+D51+D62+D89+D91</f>
        <v>17.87</v>
      </c>
      <c r="E93" s="6">
        <f>E19+E29+E44+E48+E51+E62+E89+E91</f>
        <v>404442.4059941736</v>
      </c>
      <c r="F93" s="7">
        <f>F19+F29+F44+F48+F51+F62+F89+F91</f>
        <v>17.655997607442927</v>
      </c>
      <c r="G93" s="6">
        <f>C93-E93</f>
        <v>4902.1100058263983</v>
      </c>
      <c r="H93" s="7">
        <f>D93-F93</f>
        <v>0.21400239255707376</v>
      </c>
      <c r="I93" s="151"/>
    </row>
    <row r="94" spans="1:11" x14ac:dyDescent="0.25">
      <c r="A94" s="164" t="s">
        <v>105</v>
      </c>
      <c r="B94" s="89"/>
      <c r="C94" s="4"/>
      <c r="D94" s="5"/>
      <c r="E94" s="8"/>
      <c r="F94" s="5"/>
      <c r="G94" s="4"/>
      <c r="H94" s="165"/>
      <c r="I94" s="152"/>
    </row>
    <row r="95" spans="1:11" x14ac:dyDescent="0.25">
      <c r="A95" s="163" t="s">
        <v>179</v>
      </c>
      <c r="B95" s="120"/>
      <c r="C95" s="6">
        <f>D95*12*1908.9</f>
        <v>53143.775999999998</v>
      </c>
      <c r="D95" s="7">
        <v>2.3199999999999998</v>
      </c>
      <c r="E95" s="6">
        <f>F95*12*1908.9</f>
        <v>53143.775999999998</v>
      </c>
      <c r="F95" s="7">
        <v>2.3199999999999998</v>
      </c>
      <c r="G95" s="6">
        <f>C95-E95</f>
        <v>0</v>
      </c>
      <c r="H95" s="7">
        <f>D95-F95</f>
        <v>0</v>
      </c>
      <c r="I95" s="151"/>
    </row>
    <row r="96" spans="1:11" x14ac:dyDescent="0.25">
      <c r="A96" s="164" t="s">
        <v>180</v>
      </c>
      <c r="B96" s="128"/>
      <c r="C96" s="8"/>
      <c r="D96" s="9"/>
      <c r="E96" s="166"/>
      <c r="F96" s="9"/>
      <c r="G96" s="167"/>
      <c r="H96" s="165"/>
      <c r="I96" s="151"/>
    </row>
    <row r="97" spans="1:13" x14ac:dyDescent="0.25">
      <c r="A97" s="168" t="s">
        <v>155</v>
      </c>
      <c r="B97" s="89"/>
      <c r="C97" s="6">
        <f>C99+C104+C108+C110+C112+C115</f>
        <v>332377.66799999995</v>
      </c>
      <c r="D97" s="7">
        <f>D99+D104+D108+D110+D112+D115</f>
        <v>14.51</v>
      </c>
      <c r="E97" s="6">
        <f>E99+E104+E108+E110+E112+E115</f>
        <v>321945.66000000003</v>
      </c>
      <c r="F97" s="7">
        <f>F99+F104+F108+F110+F112+F115</f>
        <v>14.054589030331604</v>
      </c>
      <c r="G97" s="6">
        <f>C97-E97</f>
        <v>10432.007999999914</v>
      </c>
      <c r="H97" s="7">
        <f>D97-F97</f>
        <v>0.45541096966839589</v>
      </c>
      <c r="I97" s="151"/>
    </row>
    <row r="98" spans="1:13" x14ac:dyDescent="0.25">
      <c r="A98" s="168"/>
      <c r="B98" s="89"/>
      <c r="C98" s="4"/>
      <c r="D98" s="165"/>
      <c r="E98" s="167"/>
      <c r="F98" s="165"/>
      <c r="G98" s="169"/>
      <c r="H98" s="100"/>
      <c r="I98" s="151"/>
      <c r="L98" s="42"/>
      <c r="M98" s="42"/>
    </row>
    <row r="99" spans="1:13" x14ac:dyDescent="0.25">
      <c r="A99" s="143" t="s">
        <v>181</v>
      </c>
      <c r="B99" s="120" t="s">
        <v>97</v>
      </c>
      <c r="C99" s="99">
        <f>D99*12*1908.9</f>
        <v>52685.64</v>
      </c>
      <c r="D99" s="7">
        <v>2.2999999999999998</v>
      </c>
      <c r="E99" s="99">
        <v>43628.53</v>
      </c>
      <c r="F99" s="108">
        <f>E99/12/B12</f>
        <v>1.904610421359596</v>
      </c>
      <c r="G99" s="99">
        <f>C99-E99</f>
        <v>9057.11</v>
      </c>
      <c r="H99" s="108">
        <f>D99-F99</f>
        <v>0.3953895786404038</v>
      </c>
      <c r="I99" s="151" t="s">
        <v>130</v>
      </c>
      <c r="L99" s="155"/>
      <c r="M99" s="155"/>
    </row>
    <row r="100" spans="1:13" x14ac:dyDescent="0.25">
      <c r="A100" s="147" t="s">
        <v>100</v>
      </c>
      <c r="B100" s="89"/>
      <c r="C100" s="90"/>
      <c r="D100" s="91"/>
      <c r="E100" s="90"/>
      <c r="F100" s="3"/>
      <c r="G100" s="90"/>
      <c r="H100" s="91"/>
      <c r="I100" s="151"/>
      <c r="L100" s="42"/>
    </row>
    <row r="101" spans="1:13" x14ac:dyDescent="0.25">
      <c r="A101" s="147" t="s">
        <v>101</v>
      </c>
      <c r="B101" s="89"/>
      <c r="C101" s="90"/>
      <c r="D101" s="91"/>
      <c r="E101" s="90"/>
      <c r="F101" s="3"/>
      <c r="G101" s="90"/>
      <c r="H101" s="91"/>
      <c r="I101" s="151"/>
    </row>
    <row r="102" spans="1:13" x14ac:dyDescent="0.25">
      <c r="A102" s="147" t="s">
        <v>102</v>
      </c>
      <c r="B102" s="89"/>
      <c r="C102" s="90"/>
      <c r="D102" s="91"/>
      <c r="E102" s="90"/>
      <c r="F102" s="3"/>
      <c r="G102" s="90"/>
      <c r="H102" s="91"/>
      <c r="I102" s="151"/>
    </row>
    <row r="103" spans="1:13" x14ac:dyDescent="0.25">
      <c r="A103" s="147" t="s">
        <v>103</v>
      </c>
      <c r="B103" s="89"/>
      <c r="C103" s="90"/>
      <c r="D103" s="91"/>
      <c r="E103" s="90"/>
      <c r="F103" s="3"/>
      <c r="G103" s="90"/>
      <c r="H103" s="91"/>
      <c r="I103" s="151"/>
    </row>
    <row r="104" spans="1:13" x14ac:dyDescent="0.25">
      <c r="A104" s="170" t="s">
        <v>182</v>
      </c>
      <c r="B104" s="120" t="s">
        <v>111</v>
      </c>
      <c r="C104" s="99">
        <f>D104*12*1908.9</f>
        <v>248767.848</v>
      </c>
      <c r="D104" s="7">
        <v>10.86</v>
      </c>
      <c r="E104" s="99">
        <v>248767.85</v>
      </c>
      <c r="F104" s="109">
        <f>E104/12/B12</f>
        <v>10.860000087310318</v>
      </c>
      <c r="G104" s="99">
        <f>C104-E104</f>
        <v>-2.0000000076834112E-3</v>
      </c>
      <c r="H104" s="108">
        <f>D104-F104</f>
        <v>-8.7310318974687107E-8</v>
      </c>
      <c r="I104" s="152"/>
      <c r="K104" s="171"/>
    </row>
    <row r="105" spans="1:13" x14ac:dyDescent="0.25">
      <c r="A105" s="172" t="s">
        <v>183</v>
      </c>
      <c r="B105" s="89"/>
      <c r="C105" s="4"/>
      <c r="D105" s="5"/>
      <c r="E105" s="132"/>
      <c r="F105" s="123"/>
      <c r="G105" s="121"/>
      <c r="H105" s="122"/>
      <c r="I105" s="152"/>
      <c r="K105" s="171"/>
    </row>
    <row r="106" spans="1:13" x14ac:dyDescent="0.25">
      <c r="A106" s="172" t="s">
        <v>184</v>
      </c>
      <c r="B106" s="89"/>
      <c r="C106" s="4"/>
      <c r="D106" s="5"/>
      <c r="E106" s="132"/>
      <c r="F106" s="123"/>
      <c r="G106" s="121"/>
      <c r="H106" s="122"/>
      <c r="I106" s="152"/>
      <c r="K106" s="171"/>
    </row>
    <row r="107" spans="1:13" x14ac:dyDescent="0.25">
      <c r="A107" s="172" t="s">
        <v>185</v>
      </c>
      <c r="B107" s="89"/>
      <c r="C107" s="4"/>
      <c r="D107" s="5"/>
      <c r="E107" s="132"/>
      <c r="F107" s="123"/>
      <c r="G107" s="121"/>
      <c r="H107" s="122"/>
      <c r="I107" s="151"/>
      <c r="K107" s="171"/>
    </row>
    <row r="108" spans="1:13" x14ac:dyDescent="0.25">
      <c r="A108" s="170" t="s">
        <v>186</v>
      </c>
      <c r="B108" s="154" t="s">
        <v>187</v>
      </c>
      <c r="C108" s="99">
        <f>D108*12*1908.9</f>
        <v>6413.9040000000014</v>
      </c>
      <c r="D108" s="7">
        <v>0.28000000000000003</v>
      </c>
      <c r="E108" s="99">
        <v>6055.03</v>
      </c>
      <c r="F108" s="7">
        <f>E108/12/B12</f>
        <v>0.264333298409206</v>
      </c>
      <c r="G108" s="99">
        <f>C108-E108</f>
        <v>358.87400000000162</v>
      </c>
      <c r="H108" s="108">
        <f>D108-F108</f>
        <v>1.566670159079403E-2</v>
      </c>
      <c r="I108" s="152" t="s">
        <v>153</v>
      </c>
      <c r="K108" s="171"/>
    </row>
    <row r="109" spans="1:13" x14ac:dyDescent="0.25">
      <c r="A109" s="173" t="s">
        <v>188</v>
      </c>
      <c r="B109" s="157" t="s">
        <v>189</v>
      </c>
      <c r="C109" s="174"/>
      <c r="D109" s="9"/>
      <c r="E109" s="175"/>
      <c r="F109" s="9"/>
      <c r="G109" s="175"/>
      <c r="H109" s="130"/>
      <c r="I109" s="151"/>
      <c r="K109" s="171"/>
    </row>
    <row r="110" spans="1:13" x14ac:dyDescent="0.25">
      <c r="A110" s="172" t="s">
        <v>190</v>
      </c>
      <c r="B110" s="154" t="s">
        <v>187</v>
      </c>
      <c r="C110" s="6">
        <f>D110*12*B10</f>
        <v>1832.5440000000001</v>
      </c>
      <c r="D110" s="176">
        <v>0.08</v>
      </c>
      <c r="E110" s="99">
        <v>1832.54</v>
      </c>
      <c r="F110" s="7">
        <f>E110/12/B12</f>
        <v>7.9999825379363329E-2</v>
      </c>
      <c r="G110" s="99">
        <f>C110-E110</f>
        <v>4.0000000001327862E-3</v>
      </c>
      <c r="H110" s="108">
        <f>D110-F110</f>
        <v>1.7462063667261774E-7</v>
      </c>
      <c r="I110" s="151"/>
      <c r="K110" s="171"/>
    </row>
    <row r="111" spans="1:13" x14ac:dyDescent="0.25">
      <c r="A111" s="172" t="s">
        <v>191</v>
      </c>
      <c r="B111" s="157" t="s">
        <v>189</v>
      </c>
      <c r="C111" s="174"/>
      <c r="D111" s="9"/>
      <c r="E111" s="175"/>
      <c r="F111" s="9"/>
      <c r="G111" s="175"/>
      <c r="H111" s="130"/>
      <c r="I111" s="151"/>
      <c r="K111" s="171"/>
    </row>
    <row r="112" spans="1:13" x14ac:dyDescent="0.25">
      <c r="A112" s="143" t="s">
        <v>192</v>
      </c>
      <c r="B112" s="120" t="s">
        <v>110</v>
      </c>
      <c r="C112" s="99">
        <f>D112*12*B10</f>
        <v>15347.556000000002</v>
      </c>
      <c r="D112" s="176">
        <v>0.67</v>
      </c>
      <c r="E112" s="99">
        <v>14563.89</v>
      </c>
      <c r="F112" s="109">
        <f>E112/12/B12</f>
        <v>0.63578893603646081</v>
      </c>
      <c r="G112" s="99">
        <f>C112-E112</f>
        <v>783.6660000000029</v>
      </c>
      <c r="H112" s="108">
        <f>D112-F112</f>
        <v>3.4211063963539234E-2</v>
      </c>
      <c r="I112" s="151" t="s">
        <v>130</v>
      </c>
      <c r="K112" s="42"/>
    </row>
    <row r="113" spans="1:11" x14ac:dyDescent="0.25">
      <c r="A113" s="147" t="s">
        <v>109</v>
      </c>
      <c r="B113" s="89"/>
      <c r="C113" s="4"/>
      <c r="D113" s="5"/>
      <c r="E113" s="121"/>
      <c r="F113" s="123"/>
      <c r="G113" s="132"/>
      <c r="H113" s="122"/>
      <c r="I113" s="152"/>
    </row>
    <row r="114" spans="1:11" x14ac:dyDescent="0.25">
      <c r="A114" s="147"/>
      <c r="B114" s="89"/>
      <c r="C114" s="4"/>
      <c r="D114" s="5"/>
      <c r="E114" s="121"/>
      <c r="F114" s="123"/>
      <c r="G114" s="132"/>
      <c r="H114" s="122"/>
      <c r="I114" s="152"/>
    </row>
    <row r="115" spans="1:11" x14ac:dyDescent="0.25">
      <c r="A115" s="143" t="s">
        <v>193</v>
      </c>
      <c r="B115" s="120" t="s">
        <v>110</v>
      </c>
      <c r="C115" s="99">
        <f>D115*12*B10</f>
        <v>7330.1760000000004</v>
      </c>
      <c r="D115" s="7">
        <v>0.32</v>
      </c>
      <c r="E115" s="99">
        <v>7097.82</v>
      </c>
      <c r="F115" s="109">
        <f>E115/12/B12</f>
        <v>0.30985646183665982</v>
      </c>
      <c r="G115" s="99">
        <f>C115-E115</f>
        <v>232.35600000000068</v>
      </c>
      <c r="H115" s="108">
        <f>D115-F115</f>
        <v>1.0143538163340182E-2</v>
      </c>
      <c r="I115" s="151" t="s">
        <v>130</v>
      </c>
      <c r="K115" s="42"/>
    </row>
    <row r="116" spans="1:11" ht="15.75" thickBot="1" x14ac:dyDescent="0.3">
      <c r="A116" s="147" t="s">
        <v>106</v>
      </c>
      <c r="B116" s="128"/>
      <c r="C116" s="8"/>
      <c r="D116" s="9"/>
      <c r="E116" s="129"/>
      <c r="F116" s="131"/>
      <c r="G116" s="177"/>
      <c r="H116" s="130"/>
      <c r="I116" s="152"/>
    </row>
    <row r="117" spans="1:11" x14ac:dyDescent="0.25">
      <c r="A117" s="178" t="s">
        <v>107</v>
      </c>
      <c r="B117" s="83"/>
      <c r="C117" s="179">
        <f>C93+C95+C97</f>
        <v>794865.96</v>
      </c>
      <c r="D117" s="180">
        <f>D93+D95+D97</f>
        <v>34.700000000000003</v>
      </c>
      <c r="E117" s="179">
        <f>E93+E95+E97</f>
        <v>779531.84199417359</v>
      </c>
      <c r="F117" s="181">
        <f>F95+F97+F93</f>
        <v>34.030586637774533</v>
      </c>
      <c r="G117" s="182">
        <f>C117-E117</f>
        <v>15334.118005826371</v>
      </c>
      <c r="H117" s="183">
        <f>D117-F117</f>
        <v>0.66941336222546965</v>
      </c>
      <c r="I117" s="151"/>
    </row>
    <row r="118" spans="1:11" ht="15.75" thickBot="1" x14ac:dyDescent="0.3">
      <c r="A118" s="12" t="s">
        <v>108</v>
      </c>
      <c r="B118" s="184"/>
      <c r="C118" s="12"/>
      <c r="D118" s="11"/>
      <c r="E118" s="12"/>
      <c r="F118" s="13"/>
      <c r="G118" s="12"/>
      <c r="H118" s="185"/>
      <c r="I118" s="151"/>
    </row>
    <row r="119" spans="1:11" x14ac:dyDescent="0.25">
      <c r="A119" s="2"/>
      <c r="B119" s="186"/>
      <c r="C119" s="2"/>
      <c r="D119" s="3"/>
      <c r="E119" s="2"/>
      <c r="F119" s="2"/>
      <c r="G119" s="2"/>
      <c r="H119" s="2"/>
      <c r="I119" s="151"/>
    </row>
    <row r="120" spans="1:11" x14ac:dyDescent="0.25">
      <c r="A120" s="187"/>
      <c r="B120" s="187"/>
      <c r="C120" s="187"/>
      <c r="D120" s="148"/>
      <c r="E120" s="187"/>
      <c r="F120" s="187"/>
      <c r="G120" s="187"/>
      <c r="H120" s="187"/>
      <c r="I120" s="151"/>
    </row>
    <row r="121" spans="1:11" ht="15.75" x14ac:dyDescent="0.25">
      <c r="A121" s="37" t="s">
        <v>219</v>
      </c>
      <c r="B121" s="37"/>
      <c r="C121" s="37"/>
      <c r="D121" s="148"/>
      <c r="E121" s="37"/>
      <c r="F121" s="37"/>
      <c r="G121" s="142"/>
      <c r="H121" s="37"/>
      <c r="I121" s="151"/>
    </row>
    <row r="122" spans="1:11" ht="15.75" x14ac:dyDescent="0.25">
      <c r="A122" s="37" t="s">
        <v>4</v>
      </c>
      <c r="B122" s="37"/>
      <c r="C122" s="37"/>
      <c r="D122" s="148"/>
      <c r="E122" s="37"/>
      <c r="F122" s="37"/>
      <c r="G122" s="37"/>
      <c r="H122" s="37"/>
      <c r="I122" s="188"/>
    </row>
    <row r="123" spans="1:11" x14ac:dyDescent="0.25">
      <c r="I123" s="189"/>
    </row>
    <row r="124" spans="1:11" x14ac:dyDescent="0.25">
      <c r="C124" s="29"/>
      <c r="D124" s="29"/>
      <c r="E124" s="29"/>
      <c r="F124" s="29" t="s">
        <v>130</v>
      </c>
      <c r="G124" s="30">
        <f>G89+G91+G112+G115+G99</f>
        <v>14975.242005826403</v>
      </c>
      <c r="H124" s="29"/>
      <c r="I124" s="189"/>
    </row>
    <row r="125" spans="1:11" x14ac:dyDescent="0.25">
      <c r="C125" s="29"/>
      <c r="D125" s="29"/>
      <c r="E125" s="29"/>
      <c r="F125" s="29" t="s">
        <v>153</v>
      </c>
      <c r="G125" s="31">
        <f>G108</f>
        <v>358.87400000000162</v>
      </c>
      <c r="H125" s="29"/>
      <c r="I125" s="189"/>
    </row>
    <row r="126" spans="1:11" x14ac:dyDescent="0.25">
      <c r="C126" s="29"/>
      <c r="D126" s="29"/>
      <c r="E126" s="29"/>
      <c r="F126" s="29" t="s">
        <v>199</v>
      </c>
      <c r="G126" s="31"/>
      <c r="H126" s="29"/>
      <c r="I126" s="189"/>
    </row>
    <row r="127" spans="1:11" x14ac:dyDescent="0.25">
      <c r="C127" s="29"/>
      <c r="D127" s="29"/>
      <c r="E127" s="29"/>
      <c r="F127" s="29"/>
      <c r="G127" s="31">
        <f>G124+G125+G126</f>
        <v>15334.116005826405</v>
      </c>
      <c r="H127" s="29"/>
      <c r="I127" s="189"/>
    </row>
    <row r="128" spans="1:11" x14ac:dyDescent="0.25">
      <c r="C128" s="29"/>
      <c r="D128" s="29"/>
      <c r="E128" s="29"/>
      <c r="F128" s="29" t="s">
        <v>130</v>
      </c>
      <c r="G128" s="31">
        <f>G124+G126</f>
        <v>14975.242005826403</v>
      </c>
      <c r="H128" s="29"/>
      <c r="I128" s="189"/>
    </row>
    <row r="129" spans="3:9" x14ac:dyDescent="0.25">
      <c r="C129" s="29"/>
      <c r="D129" s="29"/>
      <c r="E129" s="29"/>
      <c r="F129" s="29" t="s">
        <v>163</v>
      </c>
      <c r="G129" s="30">
        <f>G128</f>
        <v>14975.242005826403</v>
      </c>
      <c r="H129" s="29"/>
      <c r="I129" s="189"/>
    </row>
    <row r="130" spans="3:9" x14ac:dyDescent="0.25">
      <c r="C130" s="29"/>
      <c r="D130" s="29"/>
      <c r="E130" s="29"/>
      <c r="F130" s="29"/>
      <c r="G130" s="32"/>
      <c r="H130" s="29"/>
      <c r="I130" s="189"/>
    </row>
    <row r="131" spans="3:9" x14ac:dyDescent="0.25">
      <c r="C131" s="29"/>
      <c r="D131" s="29"/>
      <c r="E131" s="30">
        <f>C117-G125</f>
        <v>794507.08600000001</v>
      </c>
      <c r="F131" s="29"/>
      <c r="G131" s="29"/>
      <c r="H131" s="29"/>
    </row>
    <row r="132" spans="3:9" x14ac:dyDescent="0.25">
      <c r="C132" s="29"/>
      <c r="D132" s="29" t="s">
        <v>198</v>
      </c>
      <c r="E132" s="30"/>
      <c r="F132" s="29"/>
      <c r="G132" s="29"/>
      <c r="H132" s="29"/>
    </row>
    <row r="133" spans="3:9" x14ac:dyDescent="0.25">
      <c r="C133" s="29"/>
      <c r="D133" s="29"/>
      <c r="E133" s="29"/>
      <c r="F133" s="29"/>
      <c r="G133" s="29"/>
      <c r="H133" s="29"/>
    </row>
    <row r="134" spans="3:9" x14ac:dyDescent="0.25">
      <c r="C134" s="29"/>
      <c r="D134" s="29"/>
      <c r="E134" s="29"/>
      <c r="F134" s="29"/>
      <c r="G134" s="29"/>
      <c r="H134" s="29"/>
    </row>
  </sheetData>
  <pageMargins left="0" right="0" top="0" bottom="0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2025-03-24T02:52:36Z</dcterms:modified>
</cp:coreProperties>
</file>